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pivotTables/pivotTable2.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hidePivotFieldList="1" defaultThemeVersion="166925"/>
  <mc:AlternateContent xmlns:mc="http://schemas.openxmlformats.org/markup-compatibility/2006">
    <mc:Choice Requires="x15">
      <x15ac:absPath xmlns:x15ac="http://schemas.microsoft.com/office/spreadsheetml/2010/11/ac" url="https://grupodex.sharepoint.com/sites/grupodexproyectos/Documentos compartidos/POCTEFA 2021-2027/0. Documento de trabajo/Borrador de Programa/Versión final para envío CE/"/>
    </mc:Choice>
  </mc:AlternateContent>
  <xr:revisionPtr revIDLastSave="38" documentId="8_{29D42061-0D46-4C85-B4A6-EEA46868CA7F}" xr6:coauthVersionLast="47" xr6:coauthVersionMax="47" xr10:uidLastSave="{308DD1B7-06CB-41A0-BFC2-6D72805C4DE0}"/>
  <bookViews>
    <workbookView xWindow="28680" yWindow="-4920" windowWidth="29040" windowHeight="15720" xr2:uid="{00000000-000D-0000-FFFF-FFFF00000000}"/>
  </bookViews>
  <sheets>
    <sheet name="Tabla sintética I - indicadores" sheetId="9" r:id="rId1"/>
    <sheet name="Datos1" sheetId="8" r:id="rId2"/>
    <sheet name="Tabla sintética II - ámb. inter" sheetId="11" r:id="rId3"/>
    <sheet name="Datos2" sheetId="2" r:id="rId4"/>
  </sheets>
  <externalReferences>
    <externalReference r:id="rId5"/>
  </externalReferences>
  <definedNames>
    <definedName name="_xlnm._FilterDatabase" localSheetId="3" hidden="1">Datos2!$A$1:$Q$47</definedName>
    <definedName name="_Hlk60141116" localSheetId="3">Datos2!#REF!</definedName>
    <definedName name="_Hlk68532657" localSheetId="3">Datos2!#REF!</definedName>
    <definedName name="_Hlk68532793" localSheetId="3">Datos2!#REF!</definedName>
  </definedNames>
  <calcPr calcId="191029"/>
  <pivotCaches>
    <pivotCache cacheId="0" r:id="rId6"/>
    <pivotCache cacheId="7"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93" i="8" l="1"/>
  <c r="N92" i="8"/>
  <c r="I91" i="8"/>
  <c r="N91" i="8" s="1"/>
  <c r="M91" i="8" s="1"/>
  <c r="I90" i="8"/>
  <c r="N90" i="8" s="1"/>
  <c r="M90" i="8" s="1"/>
  <c r="N89" i="8"/>
  <c r="I88" i="8"/>
  <c r="N88" i="8" s="1"/>
  <c r="N87" i="8"/>
  <c r="M87" i="8" s="1"/>
  <c r="I86" i="8"/>
  <c r="N86" i="8" s="1"/>
  <c r="M86" i="8" s="1"/>
  <c r="N85" i="8"/>
  <c r="N84" i="8"/>
  <c r="N82" i="8"/>
  <c r="M82" i="8" s="1"/>
  <c r="N81" i="8"/>
  <c r="M81" i="8" s="1"/>
  <c r="N80" i="8"/>
  <c r="M80" i="8" s="1"/>
  <c r="I78" i="8"/>
  <c r="N78" i="8" s="1"/>
  <c r="N77" i="8"/>
  <c r="I75" i="8"/>
  <c r="N75" i="8" s="1"/>
  <c r="M75" i="8" s="1"/>
  <c r="N74" i="8"/>
  <c r="M74" i="8" s="1"/>
  <c r="I73" i="8"/>
  <c r="N73" i="8" s="1"/>
  <c r="M73" i="8" s="1"/>
  <c r="I72" i="8"/>
  <c r="N72" i="8" s="1"/>
  <c r="M72" i="8" s="1"/>
  <c r="N70" i="8"/>
  <c r="N69" i="8"/>
  <c r="I68" i="8"/>
  <c r="N68" i="8" s="1"/>
  <c r="I67" i="8"/>
  <c r="N67" i="8" s="1"/>
  <c r="M67" i="8" s="1"/>
  <c r="I66" i="8"/>
  <c r="N66" i="8" s="1"/>
  <c r="M66" i="8" s="1"/>
  <c r="N65" i="8"/>
  <c r="M65" i="8" s="1"/>
  <c r="I65" i="8"/>
  <c r="N64" i="8"/>
  <c r="N63" i="8"/>
  <c r="N62" i="8"/>
  <c r="I61" i="8"/>
  <c r="N61" i="8" s="1"/>
  <c r="M61" i="8" s="1"/>
  <c r="N60" i="8"/>
  <c r="M60" i="8" s="1"/>
  <c r="I59" i="8"/>
  <c r="N59" i="8" s="1"/>
  <c r="M59" i="8" s="1"/>
  <c r="N58" i="8"/>
  <c r="N57" i="8"/>
  <c r="N56" i="8"/>
  <c r="I55" i="8"/>
  <c r="N55" i="8" s="1"/>
  <c r="M55" i="8" s="1"/>
  <c r="I54" i="8"/>
  <c r="N54" i="8" s="1"/>
  <c r="M54" i="8" s="1"/>
  <c r="N53" i="8"/>
  <c r="M53" i="8"/>
  <c r="I53" i="8"/>
  <c r="N52" i="8"/>
  <c r="N51" i="8"/>
  <c r="N50" i="8"/>
  <c r="N49" i="8"/>
  <c r="M49" i="8" s="1"/>
  <c r="N48" i="8"/>
  <c r="M48" i="8" s="1"/>
  <c r="I48" i="8"/>
  <c r="I47" i="8"/>
  <c r="N47" i="8" s="1"/>
  <c r="M47" i="8" s="1"/>
  <c r="I46" i="8"/>
  <c r="N46" i="8" s="1"/>
  <c r="I45" i="8"/>
  <c r="N45" i="8" s="1"/>
  <c r="I44" i="8"/>
  <c r="N44" i="8" s="1"/>
  <c r="M44" i="8" s="1"/>
  <c r="I43" i="8"/>
  <c r="N43" i="8" s="1"/>
  <c r="M43" i="8" s="1"/>
  <c r="I42" i="8"/>
  <c r="N42" i="8" s="1"/>
  <c r="N40" i="8"/>
  <c r="I39" i="8"/>
  <c r="N39" i="8" s="1"/>
  <c r="M39" i="8" s="1"/>
  <c r="I38" i="8"/>
  <c r="N38" i="8" s="1"/>
  <c r="M38" i="8" s="1"/>
  <c r="I37" i="8"/>
  <c r="N37" i="8" s="1"/>
  <c r="N41" i="8" s="1"/>
  <c r="I36" i="8"/>
  <c r="N36" i="8" s="1"/>
  <c r="M36" i="8" s="1"/>
  <c r="I35" i="8"/>
  <c r="N35" i="8" s="1"/>
  <c r="I34" i="8"/>
  <c r="I32" i="8"/>
  <c r="N32" i="8" s="1"/>
  <c r="M32" i="8" s="1"/>
  <c r="N31" i="8"/>
  <c r="I31" i="8"/>
  <c r="I30" i="8"/>
  <c r="N30" i="8" s="1"/>
  <c r="I29" i="8"/>
  <c r="N28" i="8"/>
  <c r="N27" i="8"/>
  <c r="I26" i="8"/>
  <c r="N26" i="8" s="1"/>
  <c r="M26" i="8" s="1"/>
  <c r="I25" i="8"/>
  <c r="N25" i="8" s="1"/>
  <c r="M25" i="8" s="1"/>
  <c r="I24" i="8"/>
  <c r="N24" i="8" s="1"/>
  <c r="N23" i="8"/>
  <c r="M23" i="8" s="1"/>
  <c r="I23" i="8"/>
  <c r="I22" i="8"/>
  <c r="N22" i="8" s="1"/>
  <c r="M22" i="8" s="1"/>
  <c r="N21" i="8"/>
  <c r="N20" i="8"/>
  <c r="I19" i="8"/>
  <c r="N19" i="8" s="1"/>
  <c r="M19" i="8" s="1"/>
  <c r="M18" i="8"/>
  <c r="I18" i="8"/>
  <c r="M17" i="8"/>
  <c r="I17" i="8"/>
  <c r="I16" i="8"/>
  <c r="N16" i="8" s="1"/>
  <c r="M16" i="8" s="1"/>
  <c r="N15" i="8"/>
  <c r="N14" i="8"/>
  <c r="N13" i="8"/>
  <c r="I12" i="8"/>
  <c r="N12" i="8" s="1"/>
  <c r="M12" i="8" s="1"/>
  <c r="I11" i="8"/>
  <c r="N11" i="8" s="1"/>
  <c r="M11" i="8" s="1"/>
  <c r="M10" i="8"/>
  <c r="I10" i="8"/>
  <c r="M9" i="8"/>
  <c r="I9" i="8"/>
  <c r="I8" i="8"/>
  <c r="N8" i="8" s="1"/>
  <c r="M8" i="8" s="1"/>
  <c r="N7" i="8"/>
  <c r="N6" i="8"/>
  <c r="I5" i="8"/>
  <c r="N5" i="8" s="1"/>
  <c r="M5" i="8" s="1"/>
  <c r="M4" i="8"/>
  <c r="I4" i="8"/>
  <c r="M3" i="8"/>
  <c r="I3" i="8"/>
  <c r="I2" i="8"/>
  <c r="N2" i="8" s="1"/>
  <c r="M2" i="8" s="1"/>
  <c r="N83" i="8" l="1"/>
  <c r="N34" i="8"/>
  <c r="M34" i="8" s="1"/>
  <c r="M35" i="8"/>
  <c r="N29" i="8"/>
  <c r="N33" i="8"/>
  <c r="N71" i="8"/>
  <c r="M71" i="8" s="1"/>
  <c r="M31" i="8"/>
  <c r="M37" i="8"/>
  <c r="M24" i="8"/>
  <c r="Q36" i="2" l="1"/>
  <c r="G43" i="2"/>
  <c r="H43" i="2" s="1"/>
  <c r="J43" i="2"/>
  <c r="K43" i="2" s="1"/>
  <c r="N43" i="2"/>
  <c r="Q43" i="2"/>
  <c r="G36" i="2"/>
  <c r="H36" i="2" s="1"/>
  <c r="J36" i="2"/>
  <c r="K36" i="2" s="1"/>
  <c r="N36" i="2"/>
  <c r="Q35" i="2"/>
  <c r="N35" i="2"/>
  <c r="J35" i="2"/>
  <c r="K35" i="2" s="1"/>
  <c r="G35" i="2"/>
  <c r="P35" i="2" s="1"/>
  <c r="J3" i="2"/>
  <c r="K3" i="2" s="1"/>
  <c r="J4" i="2"/>
  <c r="K4" i="2" s="1"/>
  <c r="J5" i="2"/>
  <c r="K5" i="2" s="1"/>
  <c r="J6" i="2"/>
  <c r="K6" i="2" s="1"/>
  <c r="J7" i="2"/>
  <c r="K7" i="2" s="1"/>
  <c r="J8" i="2"/>
  <c r="K8" i="2" s="1"/>
  <c r="J9" i="2"/>
  <c r="K9" i="2" s="1"/>
  <c r="J10" i="2"/>
  <c r="K10" i="2" s="1"/>
  <c r="J11" i="2"/>
  <c r="K11" i="2" s="1"/>
  <c r="J12" i="2"/>
  <c r="K12" i="2" s="1"/>
  <c r="J13" i="2"/>
  <c r="K13" i="2" s="1"/>
  <c r="J14" i="2"/>
  <c r="K14" i="2" s="1"/>
  <c r="J15" i="2"/>
  <c r="K15" i="2" s="1"/>
  <c r="J16" i="2"/>
  <c r="K16" i="2" s="1"/>
  <c r="J17" i="2"/>
  <c r="K17" i="2" s="1"/>
  <c r="J18" i="2"/>
  <c r="K18" i="2" s="1"/>
  <c r="J19" i="2"/>
  <c r="K19" i="2" s="1"/>
  <c r="J20" i="2"/>
  <c r="K20" i="2" s="1"/>
  <c r="J21" i="2"/>
  <c r="K21" i="2" s="1"/>
  <c r="J22" i="2"/>
  <c r="K22" i="2" s="1"/>
  <c r="J23" i="2"/>
  <c r="K23" i="2" s="1"/>
  <c r="J24" i="2"/>
  <c r="K24" i="2" s="1"/>
  <c r="J25" i="2"/>
  <c r="K25" i="2" s="1"/>
  <c r="J26" i="2"/>
  <c r="K26" i="2" s="1"/>
  <c r="J27" i="2"/>
  <c r="K27" i="2" s="1"/>
  <c r="J28" i="2"/>
  <c r="K28" i="2" s="1"/>
  <c r="J29" i="2"/>
  <c r="K29" i="2" s="1"/>
  <c r="J30" i="2"/>
  <c r="K30" i="2" s="1"/>
  <c r="J32" i="2"/>
  <c r="K32" i="2" s="1"/>
  <c r="J33" i="2"/>
  <c r="K33" i="2" s="1"/>
  <c r="J34" i="2"/>
  <c r="K34" i="2" s="1"/>
  <c r="J37" i="2"/>
  <c r="K37" i="2" s="1"/>
  <c r="J38" i="2"/>
  <c r="K38" i="2" s="1"/>
  <c r="J39" i="2"/>
  <c r="K39" i="2" s="1"/>
  <c r="J40" i="2"/>
  <c r="K40" i="2" s="1"/>
  <c r="J41" i="2"/>
  <c r="K41" i="2" s="1"/>
  <c r="J42" i="2"/>
  <c r="K42" i="2" s="1"/>
  <c r="J44" i="2"/>
  <c r="K44" i="2" s="1"/>
  <c r="J45" i="2"/>
  <c r="K45" i="2" s="1"/>
  <c r="J46" i="2"/>
  <c r="K46" i="2" s="1"/>
  <c r="J47" i="2"/>
  <c r="K47" i="2" s="1"/>
  <c r="J2" i="2"/>
  <c r="P43" i="2" l="1"/>
  <c r="M43" i="2"/>
  <c r="P36" i="2"/>
  <c r="M36" i="2"/>
  <c r="M35" i="2"/>
  <c r="H35" i="2"/>
  <c r="K2" i="2"/>
  <c r="I31" i="2"/>
  <c r="J31" i="2" l="1"/>
  <c r="G33" i="2"/>
  <c r="N33" i="2"/>
  <c r="Q33" i="2"/>
  <c r="G38" i="2"/>
  <c r="N38" i="2"/>
  <c r="Q38" i="2"/>
  <c r="G39" i="2"/>
  <c r="N39" i="2"/>
  <c r="Q39" i="2"/>
  <c r="G40" i="2"/>
  <c r="N40" i="2"/>
  <c r="Q40" i="2"/>
  <c r="G41" i="2"/>
  <c r="N41" i="2"/>
  <c r="Q41" i="2"/>
  <c r="G42" i="2"/>
  <c r="N42" i="2"/>
  <c r="Q42" i="2"/>
  <c r="G11" i="2"/>
  <c r="H11" i="2" s="1"/>
  <c r="N11" i="2"/>
  <c r="Q11" i="2"/>
  <c r="K31" i="2" l="1"/>
  <c r="M42" i="2"/>
  <c r="H42" i="2"/>
  <c r="P39" i="2"/>
  <c r="H39" i="2"/>
  <c r="M41" i="2"/>
  <c r="H41" i="2"/>
  <c r="M38" i="2"/>
  <c r="H38" i="2"/>
  <c r="P40" i="2"/>
  <c r="H40" i="2"/>
  <c r="M33" i="2"/>
  <c r="H33" i="2"/>
  <c r="M11" i="2"/>
  <c r="P33" i="2"/>
  <c r="P42" i="2"/>
  <c r="M40" i="2"/>
  <c r="P38" i="2"/>
  <c r="M39" i="2"/>
  <c r="P41" i="2"/>
  <c r="P11" i="2"/>
  <c r="Q3" i="2"/>
  <c r="Q4" i="2"/>
  <c r="Q5" i="2"/>
  <c r="Q6" i="2"/>
  <c r="Q7" i="2"/>
  <c r="Q8" i="2"/>
  <c r="Q9" i="2"/>
  <c r="Q12" i="2"/>
  <c r="Q13" i="2"/>
  <c r="Q14" i="2"/>
  <c r="Q15" i="2"/>
  <c r="Q16" i="2"/>
  <c r="Q17" i="2"/>
  <c r="Q18" i="2"/>
  <c r="Q19" i="2"/>
  <c r="Q25" i="2"/>
  <c r="Q26" i="2"/>
  <c r="Q27" i="2"/>
  <c r="Q28" i="2"/>
  <c r="Q29" i="2"/>
  <c r="Q30" i="2"/>
  <c r="Q32" i="2"/>
  <c r="Q34" i="2"/>
  <c r="Q37" i="2"/>
  <c r="Q44" i="2"/>
  <c r="Q45" i="2"/>
  <c r="Q46" i="2"/>
  <c r="Q47" i="2"/>
  <c r="N3" i="2"/>
  <c r="N4" i="2"/>
  <c r="N5" i="2"/>
  <c r="N6" i="2"/>
  <c r="N7" i="2"/>
  <c r="N9" i="2"/>
  <c r="N12" i="2"/>
  <c r="N13" i="2"/>
  <c r="N14" i="2"/>
  <c r="N15" i="2"/>
  <c r="N16" i="2"/>
  <c r="N17" i="2"/>
  <c r="N18" i="2"/>
  <c r="N19" i="2"/>
  <c r="N25" i="2"/>
  <c r="N26" i="2"/>
  <c r="N27" i="2"/>
  <c r="N28" i="2"/>
  <c r="N29" i="2"/>
  <c r="N30" i="2"/>
  <c r="N32" i="2"/>
  <c r="N34" i="2"/>
  <c r="N37" i="2"/>
  <c r="N44" i="2"/>
  <c r="N45" i="2"/>
  <c r="N46" i="2"/>
  <c r="N47" i="2"/>
  <c r="N2" i="2"/>
  <c r="Q2" i="2"/>
  <c r="N8" i="2"/>
  <c r="G13" i="2" l="1"/>
  <c r="H13" i="2" s="1"/>
  <c r="G14" i="2"/>
  <c r="H14" i="2" s="1"/>
  <c r="M14" i="2" l="1"/>
  <c r="P14" i="2"/>
  <c r="P13" i="2"/>
  <c r="M13" i="2"/>
  <c r="N20" i="2" l="1"/>
  <c r="Q20" i="2"/>
  <c r="G5" i="2"/>
  <c r="H5" i="2" s="1"/>
  <c r="M5" i="2" l="1"/>
  <c r="P5" i="2"/>
  <c r="G29" i="2"/>
  <c r="H29" i="2" s="1"/>
  <c r="G30" i="2"/>
  <c r="H30" i="2" s="1"/>
  <c r="G47" i="2"/>
  <c r="H47" i="2" s="1"/>
  <c r="G46" i="2"/>
  <c r="H46" i="2" s="1"/>
  <c r="G45" i="2"/>
  <c r="H45" i="2" s="1"/>
  <c r="G44" i="2"/>
  <c r="H44" i="2" s="1"/>
  <c r="G37" i="2"/>
  <c r="H37" i="2" s="1"/>
  <c r="G32" i="2"/>
  <c r="H32" i="2" s="1"/>
  <c r="G28" i="2"/>
  <c r="H28" i="2" s="1"/>
  <c r="G27" i="2"/>
  <c r="H27" i="2" s="1"/>
  <c r="G26" i="2"/>
  <c r="H26" i="2" s="1"/>
  <c r="G25" i="2"/>
  <c r="H25" i="2" s="1"/>
  <c r="G19" i="2"/>
  <c r="H19" i="2" s="1"/>
  <c r="G18" i="2"/>
  <c r="H18" i="2" s="1"/>
  <c r="G17" i="2"/>
  <c r="H17" i="2" s="1"/>
  <c r="G16" i="2"/>
  <c r="H16" i="2" s="1"/>
  <c r="G9" i="2"/>
  <c r="H9" i="2" s="1"/>
  <c r="G7" i="2"/>
  <c r="H7" i="2" s="1"/>
  <c r="G6" i="2"/>
  <c r="H6" i="2" s="1"/>
  <c r="G4" i="2"/>
  <c r="H4" i="2" s="1"/>
  <c r="G3" i="2"/>
  <c r="H3" i="2" s="1"/>
  <c r="N31" i="2" l="1"/>
  <c r="Q31" i="2"/>
  <c r="N23" i="2"/>
  <c r="Q23" i="2"/>
  <c r="Q10" i="2"/>
  <c r="N10" i="2"/>
  <c r="Q24" i="2"/>
  <c r="N24" i="2"/>
  <c r="N21" i="2"/>
  <c r="Q21" i="2"/>
  <c r="Q22" i="2"/>
  <c r="N22" i="2"/>
  <c r="P46" i="2"/>
  <c r="M46" i="2"/>
  <c r="P27" i="2"/>
  <c r="M27" i="2"/>
  <c r="P47" i="2"/>
  <c r="M47" i="2"/>
  <c r="P30" i="2"/>
  <c r="M30" i="2"/>
  <c r="P6" i="2"/>
  <c r="M6" i="2"/>
  <c r="P32" i="2"/>
  <c r="M32" i="2"/>
  <c r="M17" i="2"/>
  <c r="P17" i="2"/>
  <c r="P18" i="2"/>
  <c r="M18" i="2"/>
  <c r="P4" i="2"/>
  <c r="M4" i="2"/>
  <c r="M28" i="2"/>
  <c r="P28" i="2"/>
  <c r="P29" i="2"/>
  <c r="M29" i="2"/>
  <c r="M7" i="2"/>
  <c r="P7" i="2"/>
  <c r="P44" i="2"/>
  <c r="M44" i="2"/>
  <c r="M26" i="2"/>
  <c r="P26" i="2"/>
  <c r="P3" i="2"/>
  <c r="M3" i="2"/>
  <c r="M19" i="2"/>
  <c r="P19" i="2"/>
  <c r="P9" i="2"/>
  <c r="M9" i="2"/>
  <c r="M37" i="2"/>
  <c r="P37" i="2"/>
  <c r="P16" i="2"/>
  <c r="M16" i="2"/>
  <c r="M25" i="2"/>
  <c r="P25" i="2"/>
  <c r="P45" i="2"/>
  <c r="M45" i="2"/>
  <c r="G23" i="2"/>
  <c r="H23" i="2" s="1"/>
  <c r="G24" i="2"/>
  <c r="H24" i="2" s="1"/>
  <c r="G34" i="2"/>
  <c r="H34" i="2" s="1"/>
  <c r="G2" i="2"/>
  <c r="G21" i="2"/>
  <c r="H21" i="2" s="1"/>
  <c r="G31" i="2"/>
  <c r="H31" i="2" s="1"/>
  <c r="G8" i="2"/>
  <c r="H8" i="2" s="1"/>
  <c r="G10" i="2"/>
  <c r="H10" i="2" s="1"/>
  <c r="G20" i="2"/>
  <c r="H20" i="2" s="1"/>
  <c r="G15" i="2"/>
  <c r="H15" i="2" s="1"/>
  <c r="G22" i="2"/>
  <c r="H22" i="2" s="1"/>
  <c r="G12" i="2"/>
  <c r="H12" i="2" s="1"/>
  <c r="H2" i="2" l="1"/>
  <c r="M2" i="2"/>
  <c r="M23" i="2"/>
  <c r="P23" i="2"/>
  <c r="P8" i="2"/>
  <c r="M8" i="2"/>
  <c r="P2" i="2"/>
  <c r="P20" i="2"/>
  <c r="M20" i="2"/>
  <c r="M10" i="2"/>
  <c r="P10" i="2"/>
  <c r="M31" i="2"/>
  <c r="P31" i="2"/>
  <c r="P12" i="2"/>
  <c r="M12" i="2"/>
  <c r="P21" i="2"/>
  <c r="M21" i="2"/>
  <c r="P22" i="2"/>
  <c r="M22" i="2"/>
  <c r="P34" i="2"/>
  <c r="M34" i="2"/>
  <c r="P15" i="2"/>
  <c r="M15" i="2"/>
  <c r="P24" i="2"/>
  <c r="M2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I29" authorId="0" shapeId="0" xr:uid="{00000000-0006-0000-0200-000001000000}">
      <text>
        <r>
          <rPr>
            <b/>
            <sz val="9"/>
            <color indexed="81"/>
            <rFont val="Tahoma"/>
            <family val="2"/>
          </rPr>
          <t>Usuario:</t>
        </r>
        <r>
          <rPr>
            <sz val="9"/>
            <color indexed="81"/>
            <rFont val="Tahoma"/>
            <family val="2"/>
          </rPr>
          <t xml:space="preserve">
he retirado 90 centimos
</t>
        </r>
      </text>
    </comment>
    <comment ref="O42" authorId="0" shapeId="0" xr:uid="{00000000-0006-0000-0200-000005000000}">
      <text>
        <r>
          <rPr>
            <b/>
            <sz val="9"/>
            <color indexed="81"/>
            <rFont val="Tahoma"/>
            <family val="2"/>
          </rPr>
          <t>Usuario:</t>
        </r>
        <r>
          <rPr>
            <sz val="9"/>
            <color indexed="81"/>
            <rFont val="Tahoma"/>
            <family val="2"/>
          </rPr>
          <t xml:space="preserve">
modificado salía 500%
</t>
        </r>
      </text>
    </comment>
  </commentList>
</comments>
</file>

<file path=xl/sharedStrings.xml><?xml version="1.0" encoding="utf-8"?>
<sst xmlns="http://schemas.openxmlformats.org/spreadsheetml/2006/main" count="1064" uniqueCount="260">
  <si>
    <t>Reto</t>
  </si>
  <si>
    <t>Objetivo específico</t>
  </si>
  <si>
    <t>Tipo de intervención</t>
  </si>
  <si>
    <t>Cod Prioridad</t>
  </si>
  <si>
    <t>173: Mejora de la capacidad institucional de las autoridades públicas y las partes interesadas para implementar los proyectos e iniciativas de cooperación territorial en un contexto transfronterizo, transnacional, marítimo e interregional</t>
  </si>
  <si>
    <t>Prioridad</t>
  </si>
  <si>
    <t>P1.</t>
  </si>
  <si>
    <t>P2.</t>
  </si>
  <si>
    <t>P5.</t>
  </si>
  <si>
    <t>P6.</t>
  </si>
  <si>
    <t>Asignación presupuestaria tipo de intervención</t>
  </si>
  <si>
    <t>Aportación UE tipo de intervención</t>
  </si>
  <si>
    <t>Total general</t>
  </si>
  <si>
    <r>
      <t xml:space="preserve">Crear un espacio común de conocimiento e innovación, impulsando la transformación digital y el crecimiento sostenible. </t>
    </r>
    <r>
      <rPr>
        <sz val="11"/>
        <color theme="4"/>
        <rFont val="Calibri"/>
        <family val="2"/>
        <scheme val="minor"/>
      </rPr>
      <t>Création d'un espace commun de la connaissance et de l'innovation, favorisant la transformation numérique et la croissance durable</t>
    </r>
  </si>
  <si>
    <r>
      <t xml:space="preserve">Proteger y consolidar los valores ecológicos del territorio transfronterizo. </t>
    </r>
    <r>
      <rPr>
        <sz val="11"/>
        <color theme="4"/>
        <rFont val="Calibri"/>
        <family val="2"/>
        <scheme val="minor"/>
      </rPr>
      <t>Protection et consolidation des valeurs écologiques du territoire transfrontalier</t>
    </r>
  </si>
  <si>
    <r>
      <t xml:space="preserve">Facilitar el acceso al empleo y a la formación de calidad en el espacio transfronterizo. </t>
    </r>
    <r>
      <rPr>
        <sz val="11"/>
        <color theme="4"/>
        <rFont val="Calibri"/>
        <family val="2"/>
        <scheme val="minor"/>
      </rPr>
      <t xml:space="preserve">Faciliter l'accès à l'emploi et à une formation de qualité dans la zone transfrontalière </t>
    </r>
  </si>
  <si>
    <r>
      <t xml:space="preserve">Construir un espacio transfronterizo inclusivo y socialmente más integrado. </t>
    </r>
    <r>
      <rPr>
        <sz val="11"/>
        <color theme="4"/>
        <rFont val="Calibri"/>
        <family val="2"/>
        <scheme val="minor"/>
      </rPr>
      <t xml:space="preserve">Construire un espace transfrontalier plus intégré et plus inclusif sur le plan social </t>
    </r>
  </si>
  <si>
    <r>
      <t xml:space="preserve">Impulsar el territorio transfronterizo como destino turístico sostenible, desarrollar la cultura y el patrimonio común, y fomentar la actividad y capacidad de sus agentes. </t>
    </r>
    <r>
      <rPr>
        <sz val="11"/>
        <color theme="4"/>
        <rFont val="Calibri"/>
        <family val="2"/>
        <scheme val="minor"/>
      </rPr>
      <t>Développer le territoire transfrontalier comme destination touristique durable, valoriser la culture et le patrimoine communs et promouvoir l'activité et la capacité de ses acteurs</t>
    </r>
  </si>
  <si>
    <r>
      <t xml:space="preserve">Vertebrar territorial, social y económicamente el espacio transfronterizo. </t>
    </r>
    <r>
      <rPr>
        <sz val="11"/>
        <color theme="4"/>
        <rFont val="Calibri"/>
        <family val="2"/>
        <scheme val="minor"/>
      </rPr>
      <t xml:space="preserve">Intégration territoriale, sociale et économique de la zone transfrontalière </t>
    </r>
  </si>
  <si>
    <r>
      <t xml:space="preserve">Hacia un espacio transfronterizo más integrado. </t>
    </r>
    <r>
      <rPr>
        <sz val="11"/>
        <color theme="4"/>
        <rFont val="Calibri"/>
        <family val="2"/>
        <scheme val="minor"/>
      </rPr>
      <t xml:space="preserve">Vers une zone transfrontalière plus intégrée </t>
    </r>
  </si>
  <si>
    <r>
      <t xml:space="preserve">(i) Desarrollar y mejorar las capacidades de investigación e innovación y la adopción de tecnologías avanzadas. </t>
    </r>
    <r>
      <rPr>
        <sz val="11"/>
        <color theme="4"/>
        <rFont val="Calibri"/>
        <family val="2"/>
        <scheme val="minor"/>
      </rPr>
      <t>(i) En développant et en améliorant les capacités de recherche et d’innovation ainsi que l’utilisation des technologies de pointe</t>
    </r>
  </si>
  <si>
    <r>
      <t xml:space="preserve">(ii) Aprovechamiento de las ventajas de la digitalización para los ciudadanos, las empresas, las organizaciones de investigación y las administraciones públicas. </t>
    </r>
    <r>
      <rPr>
        <sz val="11"/>
        <color theme="4"/>
        <rFont val="Calibri"/>
        <family val="2"/>
        <scheme val="minor"/>
      </rPr>
      <t>(ii) Tirer parti des avantages de la numérisation au bénéfice des citoyens, des entreprises, les organismes de recherche et des pouvoirs publics</t>
    </r>
  </si>
  <si>
    <r>
      <t xml:space="preserve">(iii) Refuerzo del crecimiento sostenible y la competitividad de las pymes y la creación de empleo en estas, también mediante inversiones productivas. </t>
    </r>
    <r>
      <rPr>
        <sz val="11"/>
        <color theme="4"/>
        <rFont val="Calibri"/>
        <family val="2"/>
        <scheme val="minor"/>
      </rPr>
      <t>(iii) En renforçant la croissance durable et la compétitivité des PME et la création d’emplois dans les PME, y compris par des investissements productifs</t>
    </r>
  </si>
  <si>
    <r>
      <t xml:space="preserve">(iv) Fomento de la adaptación al cambio climático, la prevención del riesgo de catástrofes y la resiliencia, teniendo en cuenta los enfoques basados en los ecosistemas. </t>
    </r>
    <r>
      <rPr>
        <sz val="11"/>
        <color theme="4"/>
        <rFont val="Calibri"/>
        <family val="2"/>
        <scheme val="minor"/>
      </rPr>
      <t>(iv) En favorisant l’adaptation au changement climatique, la prévention des risques de catastrophe et la résilience, en tenant compte des approches fondées sur les écosystèmes</t>
    </r>
  </si>
  <si>
    <r>
      <t xml:space="preserve">(v) Fomento del acceso al agua y de una gestión hídrica sostenible. </t>
    </r>
    <r>
      <rPr>
        <sz val="11"/>
        <color theme="4"/>
        <rFont val="Calibri"/>
        <family val="2"/>
        <scheme val="minor"/>
      </rPr>
      <t xml:space="preserve">(v) En favorisant l’accès à l’eau et une gestion durable de l’eau </t>
    </r>
  </si>
  <si>
    <r>
      <t xml:space="preserve">(vi) Fomento de la transición hacia una economía circular y eficiente en el uso de recursos. </t>
    </r>
    <r>
      <rPr>
        <sz val="11"/>
        <color theme="4"/>
        <rFont val="Calibri"/>
        <family val="2"/>
        <scheme val="minor"/>
      </rPr>
      <t xml:space="preserve">(vi) En favorisant la transition vers une économie circulaire et efficace dans l’utilisation des ressources </t>
    </r>
  </si>
  <si>
    <r>
      <t xml:space="preserve">(vii) Fomento de la protección y la conservación de la naturaleza, la biodiversidad y las infraestructuras ecológicas (en lo sucesivo “infraestructuras verdes”), también en las zonas urbanas, y la reducción de toda forma de contaminación. </t>
    </r>
    <r>
      <rPr>
        <sz val="11"/>
        <color theme="4"/>
        <rFont val="Calibri"/>
        <family val="2"/>
        <scheme val="minor"/>
      </rPr>
      <t>(vii) En améliorant la protection et la préservation de la nature et de la biodiversité et en renforçant les infrastructures vertes, en particulier en milieu urbain, ainsi qu’en réduisant toutes les formes de pollution</t>
    </r>
  </si>
  <si>
    <r>
      <t xml:space="preserve">(i) Mejora de la eficacia y el carácter inclusivo de los mercados de trabajo y el acceso al empleo de calidad, mediante el desarrollo de las infraestructuras sociales y la promoción de la economía social. </t>
    </r>
    <r>
      <rPr>
        <sz val="11"/>
        <color theme="4"/>
        <rFont val="Calibri"/>
        <family val="2"/>
        <scheme val="minor"/>
      </rPr>
      <t>(i) En améliorant l’efficacité et le caractère inclusif des marchés du travail ainsi que l’accès à un emploi de qualité grâce au développement des infrastructures en matière sociale et à la promotion de l’économie sociale</t>
    </r>
  </si>
  <si>
    <r>
      <t xml:space="preserve">(ii) Mejora del acceso igualitario a servicios inclusivos y de calidad en el ámbito de la educación, la formación y el aprendizaje permanente mediante el desarrollo de infraestructuras accesible, lo que incluye el fomento de la resiliencia de la educación y la formación en línea y a distancia. </t>
    </r>
    <r>
      <rPr>
        <sz val="11"/>
        <color theme="4"/>
        <rFont val="Calibri"/>
        <family val="2"/>
        <scheme val="minor"/>
      </rPr>
      <t>(ii) En améliorant l’égalité d’accès à des services inclusifs et de qualité dans l’éducation, la formation et l’apprentissage tout au long de la vie grâce au développement d’infrastructures accessibles, notamment en favorisant la résilience dans le domaine de l’enseignement et de la formation à distance et en ligne</t>
    </r>
  </si>
  <si>
    <r>
      <t>(iii) Fomento de la inclusión socioeconómica de las comunidades marginadas, las familias con bajos ingresos y los colectivos menos favorecidos, entre los que se encuentran las personas con necesidades especiales, a través de actuaciones integradas que incluyan la vivienda y los servicios sociales.</t>
    </r>
    <r>
      <rPr>
        <sz val="11"/>
        <color theme="4"/>
        <rFont val="Calibri"/>
        <family val="2"/>
        <scheme val="minor"/>
      </rPr>
      <t xml:space="preserve"> (iii) En favorisant l’intégration socioéconomique des communautés marginalisées, des ménages à faible revenu et des groupes défavorisés, y compris les personnes ayant des besoins particuliers, au moyen de mesures intégrées, notamment en ce qui concerne le logement et les services sociaux</t>
    </r>
  </si>
  <si>
    <r>
      <t xml:space="preserve">(v) Garantía de la igualdad de acceso a la asistencia sanitaria, reforzando la resiliencia de los sistemas sanitarios, incluida la atención primaria, y fomentando la transición de la asistencia institucional a la asistencia en los ámbitos familiar y local. </t>
    </r>
    <r>
      <rPr>
        <sz val="11"/>
        <color theme="4"/>
        <rFont val="Calibri"/>
        <family val="2"/>
        <scheme val="minor"/>
      </rPr>
      <t>(v) En garantissant l’égalité d’accès aux soins de santé et en favorisant la résilience des systèmes de santé, y compris les soins de santé primaires, ainsi qu’en promouvant le passage d’une prise en charge institutionnelle à une prise en charge familiale ou de proximité</t>
    </r>
  </si>
  <si>
    <r>
      <t xml:space="preserve">(vi) Refuerzo del papel de la cultura y el turismo sostenible en el desarrollo económico, la inclusión social y la innovación social. </t>
    </r>
    <r>
      <rPr>
        <sz val="11"/>
        <color theme="4"/>
        <rFont val="Calibri"/>
        <family val="2"/>
        <scheme val="minor"/>
      </rPr>
      <t>(vi) En renforçant le rôle de la culture et du tourisme durable dans le développement économique, l'inclusion sociale et l'innovation sociale</t>
    </r>
  </si>
  <si>
    <r>
      <t xml:space="preserve">(ii) En las zonas no urbanas, el fomento de un desarrollo local social, económico y medioambiental integrado e inclusivo, la cultura y el patrimonio natural, el turismo sostenible y la seguridad. </t>
    </r>
    <r>
      <rPr>
        <sz val="11"/>
        <color theme="4"/>
        <rFont val="Calibri"/>
        <family val="2"/>
        <scheme val="minor"/>
      </rPr>
      <t>(ii) En encourageant le développement social, économique et environnemental intégré et inclusif, la culture, le patrimoine naturel, le tourisme durable et la sécurité ailleurs que dans les zones urbaines</t>
    </r>
  </si>
  <si>
    <r>
      <t xml:space="preserve">(i) Mejorar la capacidad institucional de las autoridades públicas, en particular las encargadas de administrar un territorio específico, y de las partes interesadas. </t>
    </r>
    <r>
      <rPr>
        <sz val="11"/>
        <color theme="4"/>
        <rFont val="Calibri"/>
        <family val="2"/>
        <scheme val="minor"/>
      </rPr>
      <t>(i) Le renforcement des capacités institutionnelles des pouvoirs publics, en particulier ceux chargés de gérer un territoire spécifique, et des parties prenantes</t>
    </r>
  </si>
  <si>
    <r>
      <t xml:space="preserve">(ii) Mejorar la administración pública eficiente promoviendo la cooperación jurídica y administrativa y la cooperación entre los ciudadanos, los representantes de la sociedad civil y las instituciones, en particular con miras a resolver obstáculos jurídicos y de otra índole en las regiones fronterizas. </t>
    </r>
    <r>
      <rPr>
        <sz val="11"/>
        <color theme="4"/>
        <rFont val="Calibri"/>
        <family val="2"/>
        <scheme val="minor"/>
      </rPr>
      <t>(ii) La contribution à l’efficacité de l’administration publique en favorisant la coopération juridique et administrative ainsi que la coopération entre les citoyens, les acteurs de la société civile et les institutions, notamment en vue de remédier aux obstacles juridiques et autres dans les régions frontalières</t>
    </r>
  </si>
  <si>
    <r>
      <t xml:space="preserve">Incrementar el esfuerzo de innovación en todo el territorio, basándose en estrategias de especialización inteligente conjuntas y focalizada sobre las problemáticas del territorio. </t>
    </r>
    <r>
      <rPr>
        <sz val="11"/>
        <color theme="4"/>
        <rFont val="Calibri"/>
        <family val="2"/>
        <scheme val="minor"/>
      </rPr>
      <t>Accroître l'effort d'innovation sur l'ensemble du territoire, sur la base de stratégies de spécialisation intelligente communes et concentrée sur les problèmes du territoire</t>
    </r>
  </si>
  <si>
    <r>
      <t xml:space="preserve">Impulsar la digitalización de las administraciones y las empresas. </t>
    </r>
    <r>
      <rPr>
        <sz val="11"/>
        <color theme="4"/>
        <rFont val="Calibri"/>
        <family val="2"/>
        <scheme val="minor"/>
      </rPr>
      <t>Stimuler la numérisation des administrations et des entreprises.</t>
    </r>
  </si>
  <si>
    <r>
      <t xml:space="preserve">Desarrollar la economía de proximidad, basada en criterios de sostenibilidad ambiental, económica y social. </t>
    </r>
    <r>
      <rPr>
        <sz val="11"/>
        <color theme="4"/>
        <rFont val="Calibri"/>
        <family val="2"/>
        <scheme val="minor"/>
      </rPr>
      <t>Développer l'économie de proximité, fondée sur des critères de durabilité environnementale, économique et sociale</t>
    </r>
  </si>
  <si>
    <r>
      <t xml:space="preserve">029: Procesos de investigación e innovación, transferencia de tecnología y cooperación entre empresas, haciendo hincapié en la economía con bajas emisiones de carbono, la resiliencia y la adaptación al cambio climático. </t>
    </r>
    <r>
      <rPr>
        <sz val="11"/>
        <color theme="4"/>
        <rFont val="Calibri"/>
        <family val="2"/>
        <scheme val="minor"/>
      </rPr>
      <t>029: Processus de recherche et d'innovation, transfert de technologies et coopération entre entreprises, centres de recherche et universités, mettant l'accent sur l'économie à faible intensité de carbone, la résilience et l'adaptation au changement climatique</t>
    </r>
  </si>
  <si>
    <r>
      <t xml:space="preserve">028: Transferencia de tecnología y cooperación entre empresas, centros de investigación y el sector de la enseñanza superior. </t>
    </r>
    <r>
      <rPr>
        <sz val="11"/>
        <color theme="4"/>
        <rFont val="Calibri"/>
        <family val="2"/>
        <scheme val="minor"/>
      </rPr>
      <t>028: Transfert de technologies et coopération entre les entreprises, les centres de recherche et le secteur de l'enseignement supérieur</t>
    </r>
  </si>
  <si>
    <r>
      <t xml:space="preserve">010: Actividades de investigación e innovación en pymes, incluida la creación de redes. </t>
    </r>
    <r>
      <rPr>
        <sz val="11"/>
        <color theme="4"/>
        <rFont val="Calibri"/>
        <family val="2"/>
        <scheme val="minor"/>
      </rPr>
      <t>010: Activités de recherche et d'innovation dans les PME, y compris la mise en réseau</t>
    </r>
  </si>
  <si>
    <r>
      <t xml:space="preserve">012: Actividades de investigación e innovación en centros públicos de investigación, en la enseñanza superior y en centros de competencias, incluida la creación de redes (investigación industrial, desarrollo experimental, estudios de viabilidad). </t>
    </r>
    <r>
      <rPr>
        <sz val="11"/>
        <color theme="4"/>
        <rFont val="Calibri"/>
        <family val="2"/>
        <scheme val="minor"/>
      </rPr>
      <t>012: Activités de recherche et d'innovation dans les centres de recherche, l'enseignement supérieur et les centres de compétence publics, y compris la mise en réseau (recherche industrielle, développement expérimental, études de faisabilité)</t>
    </r>
  </si>
  <si>
    <r>
      <t xml:space="preserve">018: Servicios y aplicaciones para las capacidades digitales y la inclusión digital. </t>
    </r>
    <r>
      <rPr>
        <sz val="11"/>
        <color theme="4"/>
        <rFont val="Calibri"/>
        <family val="2"/>
        <scheme val="minor"/>
      </rPr>
      <t>018: Services et applications informatiques pour les compétences numériques et l'inclusion numérique</t>
    </r>
  </si>
  <si>
    <r>
      <t xml:space="preserve">021: Desarrollo empresarial e internacionalización de las pymes, incluidas las inversiones productivas. </t>
    </r>
    <r>
      <rPr>
        <sz val="11"/>
        <color theme="4"/>
        <rFont val="Calibri"/>
        <family val="2"/>
        <scheme val="minor"/>
      </rPr>
      <t>021: Développement commercial et internationalisation des PME, y compris les investissements productifs</t>
    </r>
  </si>
  <si>
    <r>
      <t xml:space="preserve">023: Desarrollo de las capacidades para la especialización inteligente, la transición industrial, la iniciativa empresarial y la adaptabilidad de las empresas al cambio. </t>
    </r>
    <r>
      <rPr>
        <sz val="11"/>
        <color theme="4"/>
        <rFont val="Calibri"/>
        <family val="2"/>
        <scheme val="minor"/>
      </rPr>
      <t>023: Développement des compétences pour la spécialisation intelligente, la transition industrielle, l'esprit d'entreprise et la capacité d'adaptation des entreprises au changement</t>
    </r>
  </si>
  <si>
    <r>
      <t xml:space="preserve">Prevenir y mitigar las consecuencias del cambio climático en el territorio y ayudar a la adaptación a sus efectos. </t>
    </r>
    <r>
      <rPr>
        <sz val="11"/>
        <color theme="4"/>
        <rFont val="Calibri"/>
        <family val="2"/>
        <scheme val="minor"/>
      </rPr>
      <t>Prévenir et atténuer les conséquences du changement climatique sur le territoire et faciliter l’adaptation à ses effets</t>
    </r>
  </si>
  <si>
    <r>
      <t xml:space="preserve">058: Medidas de adaptación al cambio climático y prevención y gestión de riesgos relacionados con el clima: inundaciones. </t>
    </r>
    <r>
      <rPr>
        <sz val="11"/>
        <color theme="4"/>
        <rFont val="Calibri"/>
        <family val="2"/>
        <scheme val="minor"/>
      </rPr>
      <t>058: Mesures d'adaptation au changement climatique et prévention et gestion des risques liés au climat: inondations et glissements de terrain</t>
    </r>
  </si>
  <si>
    <r>
      <t xml:space="preserve">059: Medidas de adaptación al cambio climático y prevención y gestión de riesgos relacionados con el clima: incendios. </t>
    </r>
    <r>
      <rPr>
        <sz val="11"/>
        <color theme="4"/>
        <rFont val="Calibri"/>
        <family val="2"/>
        <scheme val="minor"/>
      </rPr>
      <t>059: Mesures d'adaptation au changement climatique et prévention et gestion des risques liés au climat: incendies</t>
    </r>
  </si>
  <si>
    <r>
      <t xml:space="preserve">060: Medidas de adaptación al cambio climático y prevención y gestión de riesgos relacionados con el clima: otros. </t>
    </r>
    <r>
      <rPr>
        <sz val="11"/>
        <color theme="4"/>
        <rFont val="Calibri"/>
        <family val="2"/>
        <scheme val="minor"/>
      </rPr>
      <t>060: Mesures d'adaptation au changement climatique et prévention et gestion des risques liés au climat: autres, comme les tempêtes et les sécheresses</t>
    </r>
  </si>
  <si>
    <r>
      <t xml:space="preserve">Conservar y poner en valor la biodiversidad y los recursos naturales a través de enfoques de gestión comunes. </t>
    </r>
    <r>
      <rPr>
        <sz val="11"/>
        <color theme="4"/>
        <rFont val="Calibri"/>
        <family val="2"/>
        <scheme val="minor"/>
      </rPr>
      <t>Protéger et valoriser la biodiversité et les ressources naturelles par des approches de gestion communes</t>
    </r>
  </si>
  <si>
    <r>
      <t xml:space="preserve">065: Recogida y tratamiento de aguas residuales. </t>
    </r>
    <r>
      <rPr>
        <sz val="11"/>
        <color theme="4"/>
        <rFont val="Calibri"/>
        <family val="2"/>
        <scheme val="minor"/>
      </rPr>
      <t>065: Collecte et traitement des eaux usées</t>
    </r>
  </si>
  <si>
    <r>
      <t xml:space="preserve">064: Gestión del agua y conservación de los recursos hídricos (incluida la gestión de las cuencas fluviales, medidas específicas de adaptación al cambio climático, reutilización, reducción de escapes). </t>
    </r>
    <r>
      <rPr>
        <sz val="11"/>
        <color theme="4"/>
        <rFont val="Calibri"/>
        <family val="2"/>
        <scheme val="minor"/>
      </rPr>
      <t>064: Gestion de l'eau et conservation des ressources en eau (y compris la gestion des bassins hydrographiques, les mesures spécifiques d'adaptation au changement climatique, la réutilisation, la réduction des fuites)</t>
    </r>
  </si>
  <si>
    <r>
      <t xml:space="preserve">Desarrollar la economía circular y neutra en carbono y contribuir al Pacto Verde Europeo. </t>
    </r>
    <r>
      <rPr>
        <sz val="11"/>
        <color theme="4"/>
        <rFont val="Calibri"/>
        <family val="2"/>
        <scheme val="minor"/>
      </rPr>
      <t>Développer l'économie circulaire et neutre en carbone et contribuer au Pacte Vert Européen</t>
    </r>
  </si>
  <si>
    <r>
      <t xml:space="preserve">075: Apoyo a procesos de producción respetuosos con el medio ambiente y eficiencia en el uso de recursos en las pymes. </t>
    </r>
    <r>
      <rPr>
        <sz val="11"/>
        <color theme="4"/>
        <rFont val="Calibri"/>
        <family val="2"/>
        <scheme val="minor"/>
      </rPr>
      <t>075: Soutien aux processus productifs respectueux de l'environnement et à l'utilisation rationnelle des ressources dans les PME</t>
    </r>
  </si>
  <si>
    <r>
      <t xml:space="preserve">067: Gestión de residuos domésticos: medidas de prevención, minimización, separación y reciclado. </t>
    </r>
    <r>
      <rPr>
        <sz val="11"/>
        <color theme="4"/>
        <rFont val="Calibri"/>
        <family val="2"/>
        <scheme val="minor"/>
      </rPr>
      <t>067: Gestion des déchets ménagers: mesures de prévention, de réduction, de tri, de réutilisation et de recyclage</t>
    </r>
  </si>
  <si>
    <r>
      <t xml:space="preserve">079: Protección de la naturaleza y la biodiversidad, patrimonio y recursos naturales, infraestructuras verdes y azules. </t>
    </r>
    <r>
      <rPr>
        <sz val="11"/>
        <color theme="4"/>
        <rFont val="Calibri"/>
        <family val="2"/>
        <scheme val="minor"/>
      </rPr>
      <t>079: Protection de la nature et de la biodiversité, patrimoine naturel et ressources naturelles, infrastructures vertes et bleues</t>
    </r>
  </si>
  <si>
    <r>
      <t xml:space="preserve">078: Protección, restauración y uso sostenible de los espacios de Natura 2000. </t>
    </r>
    <r>
      <rPr>
        <sz val="11"/>
        <color theme="4"/>
        <rFont val="Calibri"/>
        <family val="2"/>
        <scheme val="minor"/>
      </rPr>
      <t>078: Protection, restauration et utilisation durable des sites Natura 2000</t>
    </r>
  </si>
  <si>
    <r>
      <t xml:space="preserve">Reforzar la integración de los mercados de trabajo transfronterizos y mejorar la calidad del empleo y la formación en el territorio transfronterizo. </t>
    </r>
    <r>
      <rPr>
        <sz val="11"/>
        <color theme="4"/>
        <rFont val="Calibri"/>
        <family val="2"/>
        <scheme val="minor"/>
      </rPr>
      <t>Renforcer l’intégration des marchés du travail transfrontaliers et améliorer la qualité de l'emploi et de la formation dans le territoire transfrontalier.</t>
    </r>
  </si>
  <si>
    <r>
      <t xml:space="preserve">134: Medidas para mejorar el acceso al empleo. </t>
    </r>
    <r>
      <rPr>
        <sz val="11"/>
        <color theme="4"/>
        <rFont val="Calibri"/>
        <family val="2"/>
        <scheme val="minor"/>
      </rPr>
      <t>134: Mesures visant à améliorer l'accès à l'emploi</t>
    </r>
  </si>
  <si>
    <r>
      <t xml:space="preserve">139: Medidas para modernizar y reforzar las instituciones y servicios del mercado laboral para evaluar y anticipar las necesidades en materia de capacidades y garantizar una asistencia personalizada y oportuna. </t>
    </r>
    <r>
      <rPr>
        <sz val="11"/>
        <color theme="4"/>
        <rFont val="Calibri"/>
        <family val="2"/>
        <scheme val="minor"/>
      </rPr>
      <t>139: Mesures de modernisation et de renforcement des institutions et services du marché du travail pour évaluer et anticiper les besoins en compétences afin de garantir une aide en temps opportun et personnalisée</t>
    </r>
  </si>
  <si>
    <r>
      <t xml:space="preserve">140: Apoyo a la adecuación entre la demanda y la oferta de empleo y las transiciones en el mercado laboral. </t>
    </r>
    <r>
      <rPr>
        <sz val="11"/>
        <color theme="4"/>
        <rFont val="Calibri"/>
        <family val="2"/>
        <scheme val="minor"/>
      </rPr>
      <t>140: Soutien à l'adéquation au marché du travail et aux transitions</t>
    </r>
  </si>
  <si>
    <r>
      <t xml:space="preserve">146: Apoyo a la adaptación al cambio de trabajadores, empresas y emprendedores. </t>
    </r>
    <r>
      <rPr>
        <sz val="11"/>
        <color theme="4"/>
        <rFont val="Calibri"/>
        <family val="2"/>
        <scheme val="minor"/>
      </rPr>
      <t>146: Soutien à l'adaptation des travailleurs, des entreprises et des entrepreneurs au changement</t>
    </r>
  </si>
  <si>
    <r>
      <t xml:space="preserve">151: Apoyo a la educación de personas adultas. </t>
    </r>
    <r>
      <rPr>
        <sz val="11"/>
        <color theme="4"/>
        <rFont val="Calibri"/>
        <family val="2"/>
        <scheme val="minor"/>
      </rPr>
      <t xml:space="preserve">151: Soutien à l'éducation des adultes </t>
    </r>
  </si>
  <si>
    <r>
      <t xml:space="preserve">152: Medidas para promover la igualdad de oportunidades y la participación activa en la sociedad. </t>
    </r>
    <r>
      <rPr>
        <sz val="11"/>
        <color theme="4"/>
        <rFont val="Calibri"/>
        <family val="2"/>
        <scheme val="minor"/>
      </rPr>
      <t>152: Mesures visant à promouvoir l'égalité des chances et la participation active à la société</t>
    </r>
  </si>
  <si>
    <r>
      <t xml:space="preserve">Hacer frente al envejecimiento de la población del conjunto del territorio y a los procesos de despoblación de los territorios rurales y de montaña. Luchar contra la pobreza y las situaciones de vulnerabilidad social en el ámbito transfronterizo. </t>
    </r>
    <r>
      <rPr>
        <sz val="11"/>
        <color theme="4"/>
        <rFont val="Calibri"/>
        <family val="2"/>
        <scheme val="minor"/>
      </rPr>
      <t>Faire face au vieillissement de la population sur l'ensemble du territoire et aux processus de dépeuplement dans les zones rurales et de montagne. Lutter contre la pauvreté et la vulnérabilité sociale dans le contexte transfrontalier</t>
    </r>
  </si>
  <si>
    <r>
      <t xml:space="preserve">163: Promoción de la integración social de personas en riesgo de pobreza o exclusión social, en particular las más desfavorecidas y los niños. </t>
    </r>
    <r>
      <rPr>
        <sz val="11"/>
        <color theme="4"/>
        <rFont val="Calibri"/>
        <family val="2"/>
        <scheme val="minor"/>
      </rPr>
      <t>163: Promotion de l'intégration sociale des personnes exposées au risque de pauvreté ou d'exclusion sociale, y compris les plus démunis et les enfants</t>
    </r>
  </si>
  <si>
    <r>
      <t>160: Medidas para mejorar la accesibilidad, la eficacia y la resiliencia de los sistemas sanitarios (excluidas las infraestructuras).</t>
    </r>
    <r>
      <rPr>
        <sz val="11"/>
        <color theme="4"/>
        <rFont val="Calibri"/>
        <family val="2"/>
        <scheme val="minor"/>
      </rPr>
      <t xml:space="preserve"> 160: Mesures visant à améliorer l'accessibilité, l'efficacité et la résilience des systèmes de soins de santé (hormis les infrastructures)</t>
    </r>
  </si>
  <si>
    <r>
      <t xml:space="preserve">159: Medidas para mejorar la prestación de servicios locales y familiares. </t>
    </r>
    <r>
      <rPr>
        <sz val="11"/>
        <color theme="4"/>
        <rFont val="Calibri"/>
        <family val="2"/>
        <scheme val="minor"/>
      </rPr>
      <t>159: Mesures visant à améliorer la fourniture de services de soins axés sur la famille et de proximité</t>
    </r>
  </si>
  <si>
    <r>
      <t xml:space="preserve">147: Medidas para fomentar el envejecimiento activo y saludable. </t>
    </r>
    <r>
      <rPr>
        <sz val="11"/>
        <color theme="4"/>
        <rFont val="Calibri"/>
        <family val="2"/>
        <scheme val="minor"/>
      </rPr>
      <t>147: Mesures encourageant le vieillissement actif et en bonne santé</t>
    </r>
  </si>
  <si>
    <r>
      <t xml:space="preserve">Procurar la puesta en valor y aprovechamiento sostenible de los recursos turísticos del territorio. </t>
    </r>
    <r>
      <rPr>
        <sz val="11"/>
        <color theme="4"/>
        <rFont val="Calibri"/>
        <family val="2"/>
        <scheme val="minor"/>
      </rPr>
      <t xml:space="preserve">Assurer la valorisation et la durabilité des ressources touristiques du territoire. </t>
    </r>
  </si>
  <si>
    <r>
      <t xml:space="preserve">165: Protección, desarrollo y promoción de los activos del turismo público y servicios de turismo. </t>
    </r>
    <r>
      <rPr>
        <sz val="11"/>
        <color theme="4"/>
        <rFont val="Calibri"/>
        <family val="2"/>
        <scheme val="minor"/>
      </rPr>
      <t>165: Protection, développement et promotion des actifs touristiques publics et services touristiques</t>
    </r>
  </si>
  <si>
    <r>
      <t xml:space="preserve">166: Protección, desarrollo y promoción del patrimonio cultural y los servicios culturales. </t>
    </r>
    <r>
      <rPr>
        <sz val="11"/>
        <color theme="4"/>
        <rFont val="Calibri"/>
        <family val="2"/>
        <scheme val="minor"/>
      </rPr>
      <t>166: Protection, développement et promotion du patrimoine culturel et des services culturels</t>
    </r>
  </si>
  <si>
    <r>
      <t xml:space="preserve">169: Iniciativas de desarrollo territorial, incluida la preparación de estrategias territoriales. </t>
    </r>
    <r>
      <rPr>
        <sz val="11"/>
        <color theme="4"/>
        <rFont val="Calibri"/>
        <family val="2"/>
        <scheme val="minor"/>
      </rPr>
      <t>169: Initiatives en faveur du développement territorial, y compris la préparation des stratégies territoriales</t>
    </r>
  </si>
  <si>
    <r>
      <t xml:space="preserve">Articular social y culturalmente el territorio transfronterizo. Desarrollar la economía de proximidad, basada en criterios de sostenibilidad ambiental, económica y social. </t>
    </r>
    <r>
      <rPr>
        <sz val="11"/>
        <color theme="4"/>
        <rFont val="Calibri"/>
        <family val="2"/>
        <scheme val="minor"/>
      </rPr>
      <t>Renforcer la structuration sociale et culturelle du territoire transfrontalier. Développer l'économie de proximité, fondée sur des critères de durabilité environnementale, économique et sociale</t>
    </r>
  </si>
  <si>
    <r>
      <t xml:space="preserve">Consolidar las estructuras de cooperación y mejorar el conocimiento del territorio transfronterizo. </t>
    </r>
    <r>
      <rPr>
        <sz val="11"/>
        <color theme="4"/>
        <rFont val="Calibri"/>
        <family val="2"/>
        <scheme val="minor"/>
      </rPr>
      <t>Consolider les démarches et de coopération et améliorer la connaissance du territoire transfrontalier</t>
    </r>
  </si>
  <si>
    <r>
      <t xml:space="preserve">Identificar y reducir los obstáculos jurídicos y administrativos derivados del hecho fronterizo. Hacer más eficiente la prestación de servicios públicos transfronterizos. </t>
    </r>
    <r>
      <rPr>
        <sz val="11"/>
        <color theme="4"/>
        <rFont val="Calibri"/>
        <family val="2"/>
        <scheme val="minor"/>
      </rPr>
      <t>Lever les obstacles juridiques et administratifs résultant du fait frontalier</t>
    </r>
  </si>
  <si>
    <r>
      <t>171: Mejora de la cooperación con socios tanto internos como externos al Estado miembro.</t>
    </r>
    <r>
      <rPr>
        <sz val="11"/>
        <color theme="4"/>
        <rFont val="Calibri"/>
        <family val="2"/>
        <scheme val="minor"/>
      </rPr>
      <t xml:space="preserve"> 171: Renforcement de la coopération avec les partenaires dans l'État membre et en dehors de celui-ci</t>
    </r>
  </si>
  <si>
    <r>
      <t xml:space="preserve">174: Interreg: gestión del cruce fronterizo y gestión de la movilidad y la migración. </t>
    </r>
    <r>
      <rPr>
        <sz val="11"/>
        <color theme="4"/>
        <rFont val="Calibri"/>
        <family val="2"/>
        <scheme val="minor"/>
      </rPr>
      <t>174: Interreg: gestion des points de passage frontaliers, mobilité aux frontières et gestion des migrations</t>
    </r>
  </si>
  <si>
    <t>OP</t>
  </si>
  <si>
    <t>ISO</t>
  </si>
  <si>
    <t>Coeficiente para el cálculo de la ayuda a los objetivos relacionados con el cambio climático</t>
  </si>
  <si>
    <t>Coeficiente para el cálculo de la ayuda a los objetivos medioambientales</t>
  </si>
  <si>
    <t>Asignación presupuestaria relacionada con los objetivos climáticos</t>
  </si>
  <si>
    <t>Aportación UE relacionada con los objetivos climáticos</t>
  </si>
  <si>
    <t>Asignación presupuestaria relacionada con los objetivos medioambientales</t>
  </si>
  <si>
    <t>Aportación UE relacionada con los objetivos medioambientales</t>
  </si>
  <si>
    <t>079: Protección de la naturaleza y la biodiversidad, patrimonio y recursos naturales, infraestructuras verdes y azules. 079: Protection de la nature et de la biodiversité, patrimoine naturel et ressources naturelles, infrastructures vertes et bleues</t>
  </si>
  <si>
    <r>
      <t xml:space="preserve">017: Soluciones de TIC para la administración, servicios electrónicos, aplicaciones que cumplan los criterios de reducción de las emisiones de gases de efecto invernadero o de eficiencia energética. </t>
    </r>
    <r>
      <rPr>
        <sz val="11"/>
        <color theme="4"/>
        <rFont val="Calibri"/>
        <family val="2"/>
        <scheme val="minor"/>
      </rPr>
      <t>016: Solutions TIC, services en ligne et applications pour l'administration répondant à des critères de réduction des émissions de gaz à effet de serre ou d'efficacité énergétique</t>
    </r>
  </si>
  <si>
    <r>
      <t xml:space="preserve">030: Procesos de investigación e innovación, transferencia de tecnología y cooperación entre empresas, haciendo hincapié en la economía circular. </t>
    </r>
    <r>
      <rPr>
        <sz val="11"/>
        <color theme="4"/>
        <rFont val="Calibri"/>
        <family val="2"/>
        <scheme val="minor"/>
      </rPr>
      <t>030 : Processus de recherche et d'innovation, transfert de technologie et coopération entre entreprises, avec un accent sur l'économie circulaire.</t>
    </r>
  </si>
  <si>
    <t>046: Apoyo a las entidades que prestan servicios que contribuyen a la economía con bajas emisiones de carbono y a la resilicencia frente al cambio climático, incluidas las medidas de concienciación</t>
  </si>
  <si>
    <t>167: Protección, desarrollo y promoción del patrimonio natural y el turismo ecológico, salvo en lo referente a los espacios de Natura 2000</t>
  </si>
  <si>
    <t>Aportación UE sin AT</t>
  </si>
  <si>
    <t>Asignación presupuestaria tipo de intervención sin AT</t>
  </si>
  <si>
    <t>P3.</t>
  </si>
  <si>
    <t>P4.</t>
  </si>
  <si>
    <t>P7.</t>
  </si>
  <si>
    <t>Asistencia Técnica</t>
  </si>
  <si>
    <t>010: Actividades de investigación e innovación en pymes, incluida la creación de redes. 010: Activités de recherche et d'innovation dans les PME, y compris la mise en réseau</t>
  </si>
  <si>
    <t>012: Actividades de investigación e innovación en centros públicos de investigación, en la enseñanza superior y en centros de competencias, incluida la creación de redes (investigación industrial, desarrollo experimental, estudios de viabilidad). 012: Activités de recherche et d'innovation dans les centres de recherche, l'enseignement supérieur et les centres de compétence publics, y compris la mise en réseau (recherche industrielle, développement expérimental, études de faisabilité)</t>
  </si>
  <si>
    <t>017: Soluciones de TIC para la administración, servicios electrónicos, aplicaciones que cumplan los criterios de reducción de las emisiones de gases de efecto invernadero o de eficiencia energética. 016: Solutions TIC, services en ligne et applications pour l'administration répondant à des critères de réduction des émissions de gaz à effet de serre ou d'efficacité énergétique</t>
  </si>
  <si>
    <t>018: Servicios y aplicaciones para las capacidades digitales y la inclusión digital. 018: Services et applications informatiques pour les compétences numériques et l'inclusion numérique</t>
  </si>
  <si>
    <t>021: Desarrollo empresarial e internacionalización de las pymes, incluidas las inversiones productivas. 021: Développement commercial et internationalisation des PME, y compris les investissements productifs</t>
  </si>
  <si>
    <t>023: Desarrollo de las capacidades para la especialización inteligente, la transición industrial, la iniciativa empresarial y la adaptabilidad de las empresas al cambio. 023: Développement des compétences pour la spécialisation intelligente, la transition industrielle, l'esprit d'entreprise et la capacité d'adaptation des entreprises au changement</t>
  </si>
  <si>
    <t>028: Transferencia de tecnología y cooperación entre empresas, centros de investigación y el sector de la enseñanza superior. 028: Transfert de technologies et coopération entre les entreprises, les centres de recherche et le secteur de l'enseignement supérieur</t>
  </si>
  <si>
    <t>029: Procesos de investigación e innovación, transferencia de tecnología y cooperación entre empresas, haciendo hincapié en la economía con bajas emisiones de carbono, la resiliencia y la adaptación al cambio climático. 029: Processus de recherche et d'innovation, transfert de technologies et coopération entre entreprises, centres de recherche et universités, mettant l'accent sur l'économie à faible intensité de carbone, la résilience et l'adaptation au changement climatique</t>
  </si>
  <si>
    <t>030: Procesos de investigación e innovación, transferencia de tecnología y cooperación entre empresas, haciendo hincapié en la economía circular. 030 : Processus de recherche et d'innovation, transfert de technologie et coopération entre entreprises, avec un accent sur l'économie circulaire.</t>
  </si>
  <si>
    <t>058: Medidas de adaptación al cambio climático y prevención y gestión de riesgos relacionados con el clima: inundaciones. 058: Mesures d'adaptation au changement climatique et prévention et gestion des risques liés au climat: inondations et glissements de terrain</t>
  </si>
  <si>
    <t>059: Medidas de adaptación al cambio climático y prevención y gestión de riesgos relacionados con el clima: incendios. 059: Mesures d'adaptation au changement climatique et prévention et gestion des risques liés au climat: incendies</t>
  </si>
  <si>
    <t>060: Medidas de adaptación al cambio climático y prevención y gestión de riesgos relacionados con el clima: otros. 060: Mesures d'adaptation au changement climatique et prévention et gestion des risques liés au climat: autres, comme les tempêtes et les sécheresses</t>
  </si>
  <si>
    <t>064: Gestión del agua y conservación de los recursos hídricos (incluida la gestión de las cuencas fluviales, medidas específicas de adaptación al cambio climático, reutilización, reducción de escapes). 064: Gestion de l'eau et conservation des ressources en eau (y compris la gestion des bassins hydrographiques, les mesures spécifiques d'adaptation au changement climatique, la réutilisation, la réduction des fuites)</t>
  </si>
  <si>
    <t>065: Recogida y tratamiento de aguas residuales. 065: Collecte et traitement des eaux usées</t>
  </si>
  <si>
    <t>067: Gestión de residuos domésticos: medidas de prevención, minimización, separación y reciclado. 067: Gestion des déchets ménagers: mesures de prévention, de réduction, de tri, de réutilisation et de recyclage</t>
  </si>
  <si>
    <t>075: Apoyo a procesos de producción respetuosos con el medio ambiente y eficiencia en el uso de recursos en las pymes. 075: Soutien aux processus productifs respectueux de l'environnement et à l'utilisation rationnelle des ressources dans les PME</t>
  </si>
  <si>
    <t>078: Protección, restauración y uso sostenible de los espacios de Natura 2000. 078: Protection, restauration et utilisation durable des sites Natura 2000</t>
  </si>
  <si>
    <t>134: Medidas para mejorar el acceso al empleo. 134: Mesures visant à améliorer l'accès à l'emploi</t>
  </si>
  <si>
    <t>139: Medidas para modernizar y reforzar las instituciones y servicios del mercado laboral para evaluar y anticipar las necesidades en materia de capacidades y garantizar una asistencia personalizada y oportuna. 139: Mesures de modernisation et de renforcement des institutions et services du marché du travail pour évaluer et anticiper les besoins en compétences afin de garantir une aide en temps opportun et personnalisée</t>
  </si>
  <si>
    <t>140: Apoyo a la adecuación entre la demanda y la oferta de empleo y las transiciones en el mercado laboral. 140: Soutien à l'adéquation au marché du travail et aux transitions</t>
  </si>
  <si>
    <t>146: Apoyo a la adaptación al cambio de trabajadores, empresas y emprendedores. 146: Soutien à l'adaptation des travailleurs, des entreprises et des entrepreneurs au changement</t>
  </si>
  <si>
    <t xml:space="preserve">151: Apoyo a la educación de personas adultas. 151: Soutien à l'éducation des adultes </t>
  </si>
  <si>
    <t>152: Medidas para promover la igualdad de oportunidades y la participación activa en la sociedad. 152: Mesures visant à promouvoir l'égalité des chances et la participation active à la société</t>
  </si>
  <si>
    <t>147: Medidas para fomentar el envejecimiento activo y saludable. 147: Mesures encourageant le vieillissement actif et en bonne santé</t>
  </si>
  <si>
    <t>159: Medidas para mejorar la prestación de servicios locales y familiares. 159: Mesures visant à améliorer la fourniture de services de soins axés sur la famille et de proximité</t>
  </si>
  <si>
    <t>160: Medidas para mejorar la accesibilidad, la eficacia y la resiliencia de los sistemas sanitarios (excluidas las infraestructuras). 160: Mesures visant à améliorer l'accessibilité, l'efficacité et la résilience des systèmes de soins de santé (hormis les infrastructures)</t>
  </si>
  <si>
    <t>163: Promoción de la integración social de personas en riesgo de pobreza o exclusión social, en particular las más desfavorecidas y los niños. 163: Promotion de l'intégration sociale des personnes exposées au risque de pauvreté ou d'exclusion sociale, y compris les plus démunis et les enfants</t>
  </si>
  <si>
    <t>165: Protección, desarrollo y promoción de los activos del turismo público y servicios de turismo. 165: Protection, développement et promotion des actifs touristiques publics et services touristiques</t>
  </si>
  <si>
    <t>166: Protección, desarrollo y promoción del patrimonio cultural y los servicios culturales. 166: Protection, développement et promotion du patrimoine culturel et des services culturels</t>
  </si>
  <si>
    <t>169: Iniciativas de desarrollo territorial, incluida la preparación de estrategias territoriales. 169: Initiatives en faveur du développement territorial, y compris la préparation des stratégies territoriales</t>
  </si>
  <si>
    <t>171: Mejora de la cooperación con socios tanto internos como externos al Estado miembro. 171: Renforcement de la coopération avec les partenaires dans l'État membre et en dehors de celui-ci</t>
  </si>
  <si>
    <t>174: Interreg: gestión del cruce fronterizo y gestión de la movilidad y la migración. 174: Interreg: gestion des points de passage frontaliers, mobilité aux frontières et gestion des migrations</t>
  </si>
  <si>
    <t>(v) Garantía de la igualdad de acceso a la asistencia sanitaria, reforzando la resiliencia de los sistemas sanitarios, incluida la atención primaria, y fomentando la transición de la asistencia institucional a la asistencia en los ámbitos familiar y local. (v) En garantissant l’égalité d’accès aux soins de santé et en favorisant la résilience des systèmes de santé, y compris les soins de santé primaires, ainsi qu’en promouvant le passage d’une prise en charge institutionnelle à une prise en charge familiale ou de proximité</t>
  </si>
  <si>
    <t>(iii) Fomento de la inclusión socioeconómica de las comunidades marginadas, las familias con bajos ingresos y los colectivos menos favorecidos, entre los que se encuentran las personas con necesidades especiales, a través de actuaciones integradas que incluyan la vivienda y los servicios sociales. (iii) En favorisant l’intégration socioéconomique des communautés marginalisées, des ménages à faible revenu et des groupes défavorisés, y compris les personnes ayant des besoins particuliers, au moyen de mesures intégrées, notamment en ce qui concerne le logement et les services sociaux</t>
  </si>
  <si>
    <t>(i) Desarrollar y mejorar las capacidades de investigación e innovación y la adopción de tecnologías avanzadas. (i) En développant et en améliorant les capacités de recherche et d’innovation ainsi que l’utilisation des technologies de pointe</t>
  </si>
  <si>
    <t>(ii) Aprovechamiento de las ventajas de la digitalización para los ciudadanos, las empresas, las organizaciones de investigación y las administraciones públicas. (ii) Tirer parti des avantages de la numérisation au bénéfice des citoyens, des entreprises, les organismes de recherche et des pouvoirs publics</t>
  </si>
  <si>
    <t>(iii) Refuerzo del crecimiento sostenible y la competitividad de las pymes y la creación de empleo en estas, también mediante inversiones productivas. (iii) En renforçant la croissance durable et la compétitivité des PME et la création d’emplois dans les PME, y compris par des investissements productifs</t>
  </si>
  <si>
    <t>(iv) Fomento de la adaptación al cambio climático, la prevención del riesgo de catástrofes y la resiliencia, teniendo en cuenta los enfoques basados en los ecosistemas. (iv) En favorisant l’adaptation au changement climatique, la prévention des risques de catastrophe et la résilience, en tenant compte des approches fondées sur les écosystèmes</t>
  </si>
  <si>
    <t xml:space="preserve">(v) Fomento del acceso al agua y de una gestión hídrica sostenible. (v) En favorisant l’accès à l’eau et une gestion durable de l’eau </t>
  </si>
  <si>
    <t xml:space="preserve">(vi) Fomento de la transición hacia una economía circular y eficiente en el uso de recursos. (vi) En favorisant la transition vers une économie circulaire et efficace dans l’utilisation des ressources </t>
  </si>
  <si>
    <t>(vii) Fomento de la protección y la conservación de la naturaleza, la biodiversidad y las infraestructuras ecológicas (en lo sucesivo “infraestructuras verdes”), también en las zonas urbanas, y la reducción de toda forma de contaminación. (vii) En améliorant la protection et la préservation de la nature et de la biodiversité et en renforçant les infrastructures vertes, en particulier en milieu urbain, ainsi qu’en réduisant toutes les formes de pollution</t>
  </si>
  <si>
    <t>(i) Mejora de la eficacia y el carácter inclusivo de los mercados de trabajo y el acceso al empleo de calidad, mediante el desarrollo de las infraestructuras sociales y la promoción de la economía social. (i) En améliorant l’efficacité et le caractère inclusif des marchés du travail ainsi que l’accès à un emploi de qualité grâce au développement des infrastructures en matière sociale et à la promotion de l’économie sociale</t>
  </si>
  <si>
    <t>(ii) Mejora del acceso igualitario a servicios inclusivos y de calidad en el ámbito de la educación, la formación y el aprendizaje permanente mediante el desarrollo de infraestructuras accesible, lo que incluye el fomento de la resiliencia de la educación y la formación en línea y a distancia. (ii) En améliorant l’égalité d’accès à des services inclusifs et de qualité dans l’éducation, la formation et l’apprentissage tout au long de la vie grâce au développement d’infrastructures accessibles, notamment en favorisant la résilience dans le domaine de l’enseignement et de la formation à distance et en ligne</t>
  </si>
  <si>
    <t>(vi) Refuerzo del papel de la cultura y el turismo sostenible en el desarrollo económico, la inclusión social y la innovación social. (vi) En renforçant le rôle de la culture et du tourisme durable dans le développement économique, l'inclusion sociale et l'innovation sociale</t>
  </si>
  <si>
    <t>(ii) En las zonas no urbanas, el fomento de un desarrollo local social, económico y medioambiental integrado e inclusivo, la cultura y el patrimonio natural, el turismo sostenible y la seguridad. (ii) En encourageant le développement social, économique et environnemental intégré et inclusif, la culture, le patrimoine naturel, le tourisme durable et la sécurité ailleurs que dans les zones urbaines</t>
  </si>
  <si>
    <t>(i) Mejorar la capacidad institucional de las autoridades públicas, en particular las encargadas de administrar un territorio específico, y de las partes interesadas. (i) Le renforcement des capacités institutionnelles des pouvoirs publics, en particulier ceux chargés de gérer un territoire spécifique, et des parties prenantes</t>
  </si>
  <si>
    <t>(ii) Mejorar la administración pública eficiente promoviendo la cooperación jurídica y administrativa y la cooperación entre los ciudadanos, los representantes de la sociedad civil y las instituciones, en particular con miras a resolver obstáculos jurídicos y de otra índole en las regiones fronterizas. (ii) La contribution à l’efficacité de l’administration publique en favorisant la coopération juridique et administrative ainsi que la coopération entre les citoyens, les acteurs de la société civile et les institutions, notamment en vue de remédier aux obstacles juridiques et autres dans les régions frontalières</t>
  </si>
  <si>
    <t>Etiquetas de fila</t>
  </si>
  <si>
    <t>Cod Prioridad. Cod Priorité</t>
  </si>
  <si>
    <t>Prioridad. Priorité</t>
  </si>
  <si>
    <t>Objetivo específico. Objectif Spécifique</t>
  </si>
  <si>
    <t>Tipo de indicador. Type d'indicateur</t>
  </si>
  <si>
    <t>Indicador. Indicateur</t>
  </si>
  <si>
    <t>Unidad de medida. Unité de mesure</t>
  </si>
  <si>
    <t>Presupuesto del objetivo específico (FEDER). Budget de l'objectif spécifique (FEDER)</t>
  </si>
  <si>
    <t>Presupuesto medio de los proyectos  que contribuyan a este objetivo específico (FEDER). Budget moyen des projets contribuant à cet objectif spécifique (FEDER)</t>
  </si>
  <si>
    <t>Proyectos esperados que contribuyan a este objetivo específico. Projets attendus qui contribuent à cet objectif spécifique</t>
  </si>
  <si>
    <t>Porcentaje del presupuesto de proyecto dedicado a acciones que contribuyen a este indicador. Pourcentage du budget du projet consacré aux actions contribuant à cet indicateur</t>
  </si>
  <si>
    <t>Importe medio de las acciones que contribuyen a este indicador (FEDER). Montant moyen des actions contribuant à cet indicateur (FEDER)</t>
  </si>
  <si>
    <t>Factor de corrección de resultados (RCR). Facteur de correction des résultats (RCR)</t>
  </si>
  <si>
    <t>Valor intermedio estimado (2024). Valeur intermédiaire estimée (2024)</t>
  </si>
  <si>
    <t>Valor final estimado (2029). Valeur finale estimée (2029)</t>
  </si>
  <si>
    <t>Estimaciones basadas en las evaluaciones del POCTEFA 2014-2020. Estimations basées sur les évaluations du POCTEFA 2014-2020</t>
  </si>
  <si>
    <t>Estimaciones basadas en el sistema de indicadores del POCTEFA 2014-2020. Estimations basées sur le système d'indicateurs du POCTEFA 2014-2020.</t>
  </si>
  <si>
    <t>Muestreo de proyectos del POCTEFA 2014-2020. Échantillon de projets POCTEFA 2014-2020</t>
  </si>
  <si>
    <t>Muestreo de proyectos del POCTEFA 2014-2020. Échantillon de projets POCTEFA 2014-2021</t>
  </si>
  <si>
    <r>
      <t>Realización.</t>
    </r>
    <r>
      <rPr>
        <sz val="11"/>
        <color theme="4"/>
        <rFont val="Calibri"/>
        <family val="2"/>
        <scheme val="minor"/>
      </rPr>
      <t xml:space="preserve"> Réalisation</t>
    </r>
  </si>
  <si>
    <r>
      <t xml:space="preserve">RCO 01 - Empresas apoyadas (de las cuales: micro, pequeñas, medianas, grandes). </t>
    </r>
    <r>
      <rPr>
        <sz val="11"/>
        <color theme="4"/>
        <rFont val="Calibri"/>
        <family val="2"/>
        <scheme val="minor"/>
      </rPr>
      <t>RCO 01 - Entreprises bénéficiant d’un soutien (dont : micro, petites, moyennes, grandes)</t>
    </r>
  </si>
  <si>
    <r>
      <t xml:space="preserve">Número de empresas, desagregadas en micro, pequeñas, medianas y grandes. </t>
    </r>
    <r>
      <rPr>
        <sz val="11"/>
        <color theme="4"/>
        <rFont val="Calibri"/>
        <family val="2"/>
        <scheme val="minor"/>
      </rPr>
      <t>Nombre de micro-entreprises, petites entreprises, moyennes entreprises et grandes entreprises</t>
    </r>
  </si>
  <si>
    <r>
      <t xml:space="preserve">Basado en el CO01 “número de empresas que reciben apoyo”. </t>
    </r>
    <r>
      <rPr>
        <sz val="11"/>
        <color theme="4"/>
        <rFont val="Calibri"/>
        <family val="2"/>
        <scheme val="minor"/>
      </rPr>
      <t>Basé sur CO01 "nombre d'entreprises bénéficiant d'un soutien".</t>
    </r>
  </si>
  <si>
    <t>RCO 02 - Empresas apoyadas a través de subvenciones</t>
  </si>
  <si>
    <t>RCO 04 - Empresas con apoyo no financiero</t>
  </si>
  <si>
    <r>
      <t xml:space="preserve">RCO 87 – Organizaciones que cooperan a través de las fronteras. </t>
    </r>
    <r>
      <rPr>
        <sz val="11"/>
        <color theme="4"/>
        <rFont val="Calibri"/>
        <family val="2"/>
        <scheme val="minor"/>
      </rPr>
      <t>RCO 87 - Organisations qui coopèrent par-des frontières</t>
    </r>
  </si>
  <si>
    <t>Número de organizaciones. Nombre d'organisations</t>
  </si>
  <si>
    <r>
      <t xml:space="preserve">En base a las conclusiones de la Evaluación del Eje 1,  los datos obtenidos de la BD de benficiarios del 14/20 (una vez eliminadas las duplicidades) y los datos obtenidos a partir del muestreo seleccionado(dos proyectos tipo con dos y tres centros de investigación en el partenario, respectivamente), se estima una media de 2 Instituciones/organismos participantes. De la base de datos se identifican en torno a 45 entidades de investigación. El alcance previsto para este indicador es de 46 Centros de investigación. El valor final se fija eliminando las posibles duplicidades, como recomienda la ficha correspondiente del Staff Working document de la CE. </t>
    </r>
    <r>
      <rPr>
        <sz val="11"/>
        <color theme="4"/>
        <rFont val="Calibri"/>
        <family val="2"/>
        <scheme val="minor"/>
      </rPr>
      <t>Sur la base des résultats de l'évaluation de l'axe 1, des données obtenues à partir de la base de données des bénéficiaires 14/20 (après élimination des doublons) et des données obtenues à partir de l'échantillon sélectionné (deux projets de l'échantillon avec deux et trois centres de recherche dans le partenariat, respectivement), une moyenne de 2 institutions/agences participantes est estimée. Environ 45 entités de recherche sont identifiées dans la base de données. Le champ d'application prévu pour cet indicateur est de 46 centres de recherche. La valeur finale est fixée en éliminant les éventuels doublons, comme le recommande la fiche correspondante du document de travail des services de la CE.</t>
    </r>
  </si>
  <si>
    <t>LANALAND Y HEALTH LSR.</t>
  </si>
  <si>
    <r>
      <t xml:space="preserve">Resultado. </t>
    </r>
    <r>
      <rPr>
        <sz val="11"/>
        <color theme="4"/>
        <rFont val="Calibri"/>
        <family val="2"/>
        <scheme val="minor"/>
      </rPr>
      <t>Résultat</t>
    </r>
  </si>
  <si>
    <r>
      <t xml:space="preserve">RCR 03 - Pequeñas y medianas empresas (PYMES) que introducen innovaciones en sus productos o procesos. </t>
    </r>
    <r>
      <rPr>
        <sz val="11"/>
        <color theme="4"/>
        <rFont val="Calibri"/>
        <family val="2"/>
        <scheme val="minor"/>
      </rPr>
      <t>RCR 03 - Petites et moyennes entreprises (PME) introduisant des innovations en matière de produit ou de procédé*</t>
    </r>
  </si>
  <si>
    <r>
      <t xml:space="preserve">Número de pequeñas y medianas empresas. </t>
    </r>
    <r>
      <rPr>
        <sz val="11"/>
        <color theme="4"/>
        <rFont val="Calibri"/>
        <family val="2"/>
        <scheme val="minor"/>
      </rPr>
      <t>Nombre de PME</t>
    </r>
  </si>
  <si>
    <t>N/A</t>
  </si>
  <si>
    <r>
      <t xml:space="preserve">Este indicador va ligado al RCO 01, se considera que el 50% de las empresas apoyadas introduzcan innovaciones en sus productos o procesos. </t>
    </r>
    <r>
      <rPr>
        <sz val="11"/>
        <color theme="4"/>
        <rFont val="Calibri"/>
        <family val="2"/>
        <scheme val="minor"/>
      </rPr>
      <t xml:space="preserve">Cet indicateur est lié au RCO 01, il est considéré que 50% des entreprises soutenues introduisent des innovations dans leurs produits ou processus. </t>
    </r>
  </si>
  <si>
    <r>
      <t xml:space="preserve">RCR 84 - Organizaciones que cooperan a través de las fronteras tras las finalización del proyecto. </t>
    </r>
    <r>
      <rPr>
        <sz val="11"/>
        <color theme="4"/>
        <rFont val="Calibri"/>
        <family val="2"/>
        <scheme val="minor"/>
      </rPr>
      <t>RCR 84 - Organisations coopérant par-delà les frontières après la fin d’un projet</t>
    </r>
  </si>
  <si>
    <r>
      <t xml:space="preserve">Número de organizaciones. </t>
    </r>
    <r>
      <rPr>
        <sz val="11"/>
        <color theme="4"/>
        <rFont val="Calibri"/>
        <family val="2"/>
        <scheme val="minor"/>
      </rPr>
      <t>Nombre d'organisations</t>
    </r>
  </si>
  <si>
    <r>
      <t xml:space="preserve">Este indicador va ligado al RCO 07 , se considera que el 75% de las instituciones de investigación  que participan en proyectos de investigación conjunta sigan cooperando a través de las fronteras una vez finalizado el proyecto. </t>
    </r>
    <r>
      <rPr>
        <sz val="11"/>
        <color theme="4"/>
        <rFont val="Calibri"/>
        <family val="2"/>
        <scheme val="minor"/>
      </rPr>
      <t xml:space="preserve">Cet indicateur est lié au RCO 07, selon lequel 75 % des institutions de recherche participant à des projets de recherche conjoints sont considérées comme continuant à coopérer au-delà des frontières après la fin du projet. </t>
    </r>
  </si>
  <si>
    <r>
      <t xml:space="preserve">Se parte de una media de 6 organizaciones por proyecto según el partenariado medio en el periodo 2014-2020. Eliminando duplicidades se quedarían en 3 de media por proyecto. </t>
    </r>
    <r>
      <rPr>
        <sz val="11"/>
        <color theme="4"/>
        <rFont val="Calibri"/>
        <family val="2"/>
        <scheme val="minor"/>
      </rPr>
      <t xml:space="preserve">Il est basé sur une moyenne de 6 organisations par projet selon le partenariat moyen de la période 2014-2020. L'élimination des doublons laisserait une moyenne de 3 par projet. </t>
    </r>
  </si>
  <si>
    <t>PIXIL</t>
  </si>
  <si>
    <r>
      <t xml:space="preserve">RCO 14 - Instituciones públicas apoyadas para desarrollar servicios, productos y procesos digitales. </t>
    </r>
    <r>
      <rPr>
        <sz val="11"/>
        <color theme="4"/>
        <rFont val="Calibri"/>
        <family val="2"/>
        <scheme val="minor"/>
      </rPr>
      <t>RCO 14 – Instituts publics bénéficiant d’un soutien pour l’élaboration de services, produits et processus numériques</t>
    </r>
  </si>
  <si>
    <r>
      <t xml:space="preserve">Número de instituciones públicas. </t>
    </r>
    <r>
      <rPr>
        <sz val="11"/>
        <color theme="4"/>
        <rFont val="Calibri"/>
        <family val="2"/>
        <scheme val="minor"/>
      </rPr>
      <t>Nombre d'institutions publiques</t>
    </r>
  </si>
  <si>
    <r>
      <t xml:space="preserve">Si se han previsto 17 proyectos para este OE y cada proyecto que seleccione este indicador aporta un valor de 2 instituciones, el valor sería de 34. Sin embargo, solo se estima que 5 proyectos elegirán este indicador =5 proyectos *2=10. </t>
    </r>
    <r>
      <rPr>
        <sz val="11"/>
        <color theme="4"/>
        <rFont val="Calibri"/>
        <family val="2"/>
        <scheme val="minor"/>
      </rPr>
      <t>Si 17 projets sont prévus pour cet OS et que chaque projet sélectionnant cet indicateur apporte une valeur de 2 institutions, la valeur serait de 34. Cependant, on estime que seuls 5 projets sélectionneront cet indicateur =5 projets *2=10.</t>
    </r>
  </si>
  <si>
    <t>TRAMPOLINE</t>
  </si>
  <si>
    <r>
      <t xml:space="preserve">Este indicador va ligado al RCO 87, se considera que el 75% de las organizaciones que cooperan a través de las fronteras sigan haciéndolo una vez finalizado el proyecto. </t>
    </r>
    <r>
      <rPr>
        <sz val="11"/>
        <color theme="4"/>
        <rFont val="Calibri"/>
        <family val="2"/>
        <scheme val="minor"/>
      </rPr>
      <t xml:space="preserve">Cet indicateur est lié au RCO 87, 75% des organisations qui coopèrent au-delà des frontières sont considérées comme continuant à le faire après la fin du projet.  </t>
    </r>
  </si>
  <si>
    <r>
      <t xml:space="preserve">RCR 11 - Usuarios de servicios, productos y procesos digitales públicos nuevos y mejorados. </t>
    </r>
    <r>
      <rPr>
        <sz val="11"/>
        <color theme="4"/>
        <rFont val="Calibri"/>
        <family val="2"/>
        <scheme val="minor"/>
      </rPr>
      <t>RCR 11 - Utilisateurs de services, produits et processus numériques publics, nouveaux et réaménagés</t>
    </r>
  </si>
  <si>
    <r>
      <t xml:space="preserve">Número de usuarios. </t>
    </r>
    <r>
      <rPr>
        <sz val="11"/>
        <color theme="4"/>
        <rFont val="Calibri"/>
        <family val="2"/>
        <scheme val="minor"/>
      </rPr>
      <t>Nombre d’utilisateurs</t>
    </r>
  </si>
  <si>
    <r>
      <t xml:space="preserve">Este indicador está vinculado con el RCO 14. No se dispone de referencia en el 14/20 sobre este tipo de servicios por lo que se estima que unas 10 instituciones y una media de 500 usuarios se benefician de servicios, productos y procesos digitales públicos, nuevos y mejorados. Al ser un indicador nuevo y no disponer de datos suficientes al respecto, el valor de base se fija justificadamente en cero. </t>
    </r>
    <r>
      <rPr>
        <sz val="11"/>
        <color theme="4"/>
        <rFont val="Calibri"/>
        <family val="2"/>
        <scheme val="minor"/>
      </rPr>
      <t>Cet indicateur est lié au RCO 14. Il n'y a pas de référence disponible en 14/20 pour ce type de services, on estime donc qu'environ 10 institutions et une moyenne de 500 utilisateurs bénéficient de services, produits et processus numériques publics nouveaux et améliorés. Comme il s'agit d'un nouvel indicateur et que les données disponibles sont insuffisantes, la valeur de référence est à juste titre fixée à zéro.</t>
    </r>
  </si>
  <si>
    <r>
      <t xml:space="preserve">RCO 121 - Superficie cubierta por medidas de protección contra las catástrofes naturales relacionadas con el clima (distintas de las inundaciones y los incendios forestales). </t>
    </r>
    <r>
      <rPr>
        <sz val="11"/>
        <color theme="4"/>
        <rFont val="Calibri"/>
        <family val="2"/>
        <scheme val="minor"/>
      </rPr>
      <t>RCO 121 - Zone couverte par des mesures de protection contre les catastrophes naturelles liées à des facteurs climatiques (autres que les inondations et les feux de friches)</t>
    </r>
  </si>
  <si>
    <r>
      <t xml:space="preserve">Kilómetros cuadrados. </t>
    </r>
    <r>
      <rPr>
        <sz val="11"/>
        <color theme="4"/>
        <rFont val="Calibri"/>
        <family val="2"/>
        <scheme val="minor"/>
      </rPr>
      <t>Km2</t>
    </r>
  </si>
  <si>
    <r>
      <t xml:space="preserve">Se estima que las medidas de protección alcancen, aproximadamente, al 60% del territorio. </t>
    </r>
    <r>
      <rPr>
        <sz val="11"/>
        <color theme="4"/>
        <rFont val="Calibri"/>
        <family val="2"/>
        <scheme val="minor"/>
      </rPr>
      <t>On estime que les mesures de protection couvrent environ 60% du territoire.</t>
    </r>
  </si>
  <si>
    <r>
      <t xml:space="preserve">RCO 28 - Superficie cubierta por medidas de protección contra incendios forestales. </t>
    </r>
    <r>
      <rPr>
        <sz val="11"/>
        <color theme="4"/>
        <rFont val="Calibri"/>
        <family val="2"/>
        <scheme val="minor"/>
      </rPr>
      <t>RCO 28 – Zone couverte par des mesures de protection contre les feux de friche</t>
    </r>
  </si>
  <si>
    <r>
      <t xml:space="preserve">Se estima que las medidas de protección alcancen, aproximadamente, al 30% del territorio. </t>
    </r>
    <r>
      <rPr>
        <sz val="11"/>
        <color theme="4"/>
        <rFont val="Calibri"/>
        <family val="2"/>
        <scheme val="minor"/>
      </rPr>
      <t>On estime que les mesures de protection couvrent environ 30 % du territoire.</t>
    </r>
  </si>
  <si>
    <r>
      <t xml:space="preserve">RCO 83 - Estrategias y planes de acción desarrollados conjuntamente. </t>
    </r>
    <r>
      <rPr>
        <sz val="11"/>
        <color theme="4"/>
        <rFont val="Calibri"/>
        <family val="2"/>
        <scheme val="minor"/>
      </rPr>
      <t>RCO 83 – Stratégies et plans d’action élaborés conjointement</t>
    </r>
  </si>
  <si>
    <r>
      <t xml:space="preserve">Número de estrategias y planes de acción. </t>
    </r>
    <r>
      <rPr>
        <sz val="11"/>
        <color theme="4"/>
        <rFont val="Calibri"/>
        <family val="2"/>
        <scheme val="minor"/>
      </rPr>
      <t>Nombre de stratégies ou plans d'action</t>
    </r>
  </si>
  <si>
    <r>
      <t xml:space="preserve">Se estima que cada proyecto produzca una estrategia o plan de acción. </t>
    </r>
    <r>
      <rPr>
        <sz val="11"/>
        <color theme="4"/>
        <rFont val="Calibri"/>
        <family val="2"/>
        <scheme val="minor"/>
      </rPr>
      <t>Chaque projet doit produire une stratégie ou un plan d'action.</t>
    </r>
  </si>
  <si>
    <t>Ejemplos de proyectos: OPCC y sus proyectos satélite. PYRMOVE y POCRISC.</t>
  </si>
  <si>
    <t>RCO 116 - Soluciones desarrolladas conjuntamente. RCO 116 – Solutions élaborées conjointement</t>
  </si>
  <si>
    <t>Número de soluciones. Nombre de solutions</t>
  </si>
  <si>
    <t xml:space="preserve">Se estima que cada proyecto contribuirá con una solución de adaptación al cambio climático. </t>
  </si>
  <si>
    <t>RCO 81  - Participaciones en acciones conjuntas transfronterizas</t>
  </si>
  <si>
    <t>Número de participaciones</t>
  </si>
  <si>
    <t xml:space="preserve">Se estima que cada proyecto va a tener una media de 4 participaciones en acciones conjuntas transfronterizas. </t>
  </si>
  <si>
    <r>
      <t xml:space="preserve">RCR 37 - Población que se beneficia de las medidas de protección contra las catástrofes naturales relacionadas con el clima (distintas de las inundaciones y los incendios forestales). </t>
    </r>
    <r>
      <rPr>
        <sz val="11"/>
        <color theme="4"/>
        <rFont val="Calibri"/>
        <family val="2"/>
        <scheme val="minor"/>
      </rPr>
      <t>RCR 37 - Population bénéficiant de mesures de protection contre les catastrophes naturelles liées à des facteurs climatiques (autres que les inondations et les feux de friches)</t>
    </r>
  </si>
  <si>
    <r>
      <t xml:space="preserve">Número de personas. </t>
    </r>
    <r>
      <rPr>
        <sz val="11"/>
        <color theme="4"/>
        <rFont val="Calibri"/>
        <family val="2"/>
        <scheme val="minor"/>
      </rPr>
      <t>Nombre de personnes</t>
    </r>
  </si>
  <si>
    <r>
      <t xml:space="preserve">Población = Km2 cubiertos en la acción * densidad media de población del espacio de cooperación. Este indicador está vinculado con el RCO 121. </t>
    </r>
    <r>
      <rPr>
        <sz val="11"/>
        <color theme="4"/>
        <rFont val="Calibri"/>
        <family val="2"/>
        <scheme val="minor"/>
      </rPr>
      <t>Population = Km2 couverts par l'action * densité moyenne de population de la zone de coopération. Cet indicateur est lié au RCO 121.</t>
    </r>
  </si>
  <si>
    <r>
      <t xml:space="preserve">RCR 36 - Población beneficiada por las medidas de protección contra incendios forestales. </t>
    </r>
    <r>
      <rPr>
        <sz val="11"/>
        <color theme="4"/>
        <rFont val="Calibri"/>
        <family val="2"/>
        <scheme val="minor"/>
      </rPr>
      <t>RCR 36 - Population bénéficiant de mesures de protection contre les feux de friche</t>
    </r>
  </si>
  <si>
    <r>
      <t xml:space="preserve">Población=Superficie cubierta x densidad media de población del espacio de cooperación. Este indicador está vinculado con el RCO 28. </t>
    </r>
    <r>
      <rPr>
        <sz val="11"/>
        <color theme="4"/>
        <rFont val="Calibri"/>
        <family val="2"/>
        <scheme val="minor"/>
      </rPr>
      <t>Population = Zone couverte x densité moyenne de population de la zone de coopération. Cet indicateur est lié au RCO 28.</t>
    </r>
  </si>
  <si>
    <r>
      <t xml:space="preserve">RCR 79 - Estrategias y planes de acción conjuntos adoptados por las organizaciones. </t>
    </r>
    <r>
      <rPr>
        <sz val="11"/>
        <color theme="4"/>
        <rFont val="Calibri"/>
        <family val="2"/>
        <scheme val="minor"/>
      </rPr>
      <t>RCR 79 - Stratégies et plans d’action communs adoptés par des organisations</t>
    </r>
  </si>
  <si>
    <r>
      <t>Este indicador de resultado está vinculado al RCO 83, se estima que el 70% de las organizaciones adopten las estrategias y planes de acción desarrollados conjuntamente.</t>
    </r>
    <r>
      <rPr>
        <sz val="11"/>
        <color theme="4"/>
        <rFont val="Calibri"/>
        <family val="2"/>
        <scheme val="minor"/>
      </rPr>
      <t xml:space="preserve"> Cet indicateur de résultat est lié au RCO 83, avec une estimation de 70% des organisations adoptant les stratégies et plans d'action développés conjointement. </t>
    </r>
  </si>
  <si>
    <t>RCR 85 - Participación en acciones transfronterizas después de haber completado el proyecto</t>
  </si>
  <si>
    <t>NUTRIA</t>
  </si>
  <si>
    <r>
      <t xml:space="preserve">Basado en el CO01 “número de empresas que reciben apoyo”. Los valores son ligeramente más altos que en los OE del OP1 porque se espera que los proyectos puedan apoyar a mayor número de empresas debido a las características del sector. </t>
    </r>
    <r>
      <rPr>
        <sz val="11"/>
        <color theme="4"/>
        <rFont val="Calibri"/>
        <family val="2"/>
        <scheme val="minor"/>
      </rPr>
      <t>Basé sur CO01 "nombre d'entreprises bénéficiant d'un soutien".  Les valeurs sont légèrement plus élevées que dans les OS de l'OP1 car on s'attend à ce que les projets puissent soutenir un plus grand nombre d'entreprises en raison des caractéristiques du secteur.</t>
    </r>
  </si>
  <si>
    <t>REVALPET, PLASTICOPYR</t>
  </si>
  <si>
    <r>
      <t>RCO 116 - Soluciones desarrolladas conjuntamente.</t>
    </r>
    <r>
      <rPr>
        <sz val="11"/>
        <color theme="4"/>
        <rFont val="Calibri"/>
        <family val="2"/>
        <scheme val="minor"/>
      </rPr>
      <t xml:space="preserve"> RCO 116 – Solutions élaborées conjointement</t>
    </r>
  </si>
  <si>
    <r>
      <t>Número de soluciones.</t>
    </r>
    <r>
      <rPr>
        <sz val="11"/>
        <color theme="4"/>
        <rFont val="Calibri"/>
        <family val="2"/>
        <scheme val="minor"/>
      </rPr>
      <t xml:space="preserve"> Nombre de solutions</t>
    </r>
  </si>
  <si>
    <r>
      <t xml:space="preserve">Se estima que cada proyecto produzca una solución desarrollada conjuntamente. </t>
    </r>
    <r>
      <rPr>
        <sz val="11"/>
        <color theme="4"/>
        <rFont val="Calibri"/>
        <family val="2"/>
        <scheme val="minor"/>
      </rPr>
      <t>Chaque projet doit aboutir à une solution élaborée conjointement.</t>
    </r>
  </si>
  <si>
    <r>
      <t xml:space="preserve">RCR 104 - Soluciones adoptadas o ampliadas por las organizaciones. </t>
    </r>
    <r>
      <rPr>
        <sz val="11"/>
        <color theme="4"/>
        <rFont val="Calibri"/>
        <family val="2"/>
        <scheme val="minor"/>
      </rPr>
      <t>RCR 104 - Solutions adoptées ou développées par des organisations</t>
    </r>
  </si>
  <si>
    <r>
      <t xml:space="preserve">Número de soluciones. </t>
    </r>
    <r>
      <rPr>
        <sz val="11"/>
        <color theme="4"/>
        <rFont val="Calibri"/>
        <family val="2"/>
        <scheme val="minor"/>
      </rPr>
      <t>Nombre de solutions</t>
    </r>
  </si>
  <si>
    <r>
      <t xml:space="preserve">Este indicador está vinculado con el RCO 116. Se estima que el 75% de las soluciones desarrolladas conjuntamente sean adoptadas por las organizaciones. </t>
    </r>
    <r>
      <rPr>
        <sz val="11"/>
        <color theme="4"/>
        <rFont val="Calibri"/>
        <family val="2"/>
        <scheme val="minor"/>
      </rPr>
      <t>Cet indicateur est lié au RCO 116. On estime que 75% des solutions développées conjointement sont adoptées par les organisations.</t>
    </r>
  </si>
  <si>
    <t>PYREMPFOR, Mestrès, PYRPASTUM, COOPWOOD, TRAMPOLINE</t>
  </si>
  <si>
    <t>JACOB ACCESS, ALBERGUE DE MARTILLUÉ, SAREA</t>
  </si>
  <si>
    <t>Acciones de los beneficiarios en KINTOAN BARNA (parte de los GP), COOP'ART</t>
  </si>
  <si>
    <r>
      <t xml:space="preserve">RCO 75 - Estrategias de desarrollo territorial integrado apoyadas. </t>
    </r>
    <r>
      <rPr>
        <sz val="11"/>
        <color theme="4"/>
        <rFont val="Calibri"/>
        <family val="2"/>
        <scheme val="minor"/>
      </rPr>
      <t>RCO 75 – Stratégies de développement territorial intégré bénéficiant d’un soutien</t>
    </r>
  </si>
  <si>
    <r>
      <t xml:space="preserve">Número de estrategias. </t>
    </r>
    <r>
      <rPr>
        <sz val="11"/>
        <color theme="4"/>
        <rFont val="Calibri"/>
        <family val="2"/>
        <scheme val="minor"/>
      </rPr>
      <t>Nombre de stratégies</t>
    </r>
  </si>
  <si>
    <r>
      <t xml:space="preserve">El valor 5 se corresponde con las áreas funcionales identificadas por el programa en el momento de su presentación. </t>
    </r>
    <r>
      <rPr>
        <sz val="11"/>
        <color theme="4"/>
        <rFont val="Calibri"/>
        <family val="2"/>
        <scheme val="minor"/>
      </rPr>
      <t>La valeur 5 correspond aux zones fonctionnelles identifiées par le programme au moment de la soumission.</t>
    </r>
  </si>
  <si>
    <t>RCO 83 - Estrategias y planes de acción desarrollados conjuntamente. RCO 83 – Stratégies et plans d’action élaborés conjointement</t>
  </si>
  <si>
    <t>RCO 86- Acuerdos administrativos o jurídicos conjuntos firmados. RCO 86 – Conventions administratives ou juridiques communes signées</t>
  </si>
  <si>
    <t>Número de acuerdos. Nombre de conventions</t>
  </si>
  <si>
    <r>
      <t xml:space="preserve">Este indicador de resultado está vinculado al RCO 75, se estima que el 100% de las organizaciones adopten las estrategias y planes de acción desarrollados conjuntamente. </t>
    </r>
    <r>
      <rPr>
        <sz val="11"/>
        <color theme="4"/>
        <rFont val="Calibri"/>
        <family val="2"/>
        <scheme val="minor"/>
      </rPr>
      <t xml:space="preserve">Cet indicateur de résultat est lié au RCO 75, on estime que 100% des organisations adoptent les stratégies et plans d'action développés conjointement. </t>
    </r>
  </si>
  <si>
    <t>RCR 83 – Personas cubiertas por acuerdos administrativos o legales conjuntos firmados. RCR 83 - Personnes couvertes par des conventions administratives ou juridiques communes signées</t>
  </si>
  <si>
    <t>Número de personas. Nombre de personnes</t>
  </si>
  <si>
    <t>Se estima que la mitad del territorio concernido. 21 acuerdos totales a 3M de personas por acuerdo</t>
  </si>
  <si>
    <r>
      <t xml:space="preserve">RCO 86- Acuerdos administrativos o jurídicos conjuntos firmados. </t>
    </r>
    <r>
      <rPr>
        <sz val="11"/>
        <color theme="4"/>
        <rFont val="Calibri"/>
        <family val="2"/>
        <scheme val="minor"/>
      </rPr>
      <t>RCO 86 – Conventions administratives ou juridiques communes signées</t>
    </r>
  </si>
  <si>
    <r>
      <t xml:space="preserve">Número de acuerdos. </t>
    </r>
    <r>
      <rPr>
        <sz val="11"/>
        <color theme="4"/>
        <rFont val="Calibri"/>
        <family val="2"/>
        <scheme val="minor"/>
      </rPr>
      <t>Nombre de conventions</t>
    </r>
  </si>
  <si>
    <r>
      <t xml:space="preserve">Se prevé la firma de un acuerdo por cada proyecto. </t>
    </r>
    <r>
      <rPr>
        <sz val="11"/>
        <color theme="4"/>
        <rFont val="Calibri"/>
        <family val="2"/>
        <scheme val="minor"/>
      </rPr>
      <t>Il est prévu qu'un accord soit signé pour chaque projet.</t>
    </r>
  </si>
  <si>
    <r>
      <t xml:space="preserve">RCR 83 – Personas cubiertas por acuerdos administrativos o legales conjuntos firmados. </t>
    </r>
    <r>
      <rPr>
        <sz val="11"/>
        <color theme="4"/>
        <rFont val="Calibri"/>
        <family val="2"/>
        <scheme val="minor"/>
      </rPr>
      <t>RCR 83 - Personnes couvertes par des conventions administratives ou juridiques communes signées</t>
    </r>
  </si>
  <si>
    <r>
      <t xml:space="preserve">Este indicador está vinculado con el RCO 86. Se considera que aproximadamente la mitad de la población del espacio de cooperación podría estar cubierta por los acuerdos administrativos o legales conjuntos firmados. </t>
    </r>
    <r>
      <rPr>
        <sz val="11"/>
        <color theme="4"/>
        <rFont val="Calibri"/>
        <family val="2"/>
        <scheme val="minor"/>
      </rPr>
      <t>Cet indicateur est lié au RCO 86. On considère qu'environ la moitié de la population de la zone de coopération pourrait être couverte par les accords administratifs ou juridiques conjoints signés.</t>
    </r>
  </si>
  <si>
    <r>
      <t xml:space="preserve">Este indicador está vinculado con el RCO 86. Se considera que aproximadamente un 35% de la población del espacio de cooperación podría estar cubierta por los acuerdos administrativos o legales conjuntos firmados. </t>
    </r>
    <r>
      <rPr>
        <sz val="11"/>
        <color theme="4"/>
        <rFont val="Calibri"/>
        <family val="2"/>
        <scheme val="minor"/>
      </rPr>
      <t>Cet indicateur est lié au RCO 86. On considère qu'environ 35% de la population de la zone de coopération pourrait être couverte par les accords administratifs ou juridiques conjoints signés.</t>
    </r>
  </si>
  <si>
    <t>Realización. Réalisation</t>
  </si>
  <si>
    <t>Resultado. Résultat</t>
  </si>
  <si>
    <t>Etiquetas de columna</t>
  </si>
  <si>
    <t>RCO 01 - Empresas apoyadas (de las cuales: micro, pequeñas, medianas, grandes). RCO 01 - Entreprises bénéficiant d’un soutien (dont : micro, petites, moyennes, grandes)</t>
  </si>
  <si>
    <t>RCO 87 – Organizaciones que cooperan a través de las fronteras. RCO 87 - Organisations qui coopèrent par-des frontières</t>
  </si>
  <si>
    <t>RCR 03 - Pequeñas y medianas empresas (PYMES) que introducen innovaciones en sus productos o procesos. RCR 03 - Petites et moyennes entreprises (PME) introduisant des innovations en matière de produit ou de procédé*</t>
  </si>
  <si>
    <t>RCR 84 - Organizaciones que cooperan a través de las fronteras tras las finalización del proyecto. RCR 84 - Organisations coopérant par-delà les frontières après la fin d’un projet</t>
  </si>
  <si>
    <t>RCO 14 - Instituciones públicas apoyadas para desarrollar servicios, productos y procesos digitales. RCO 14 – Instituts publics bénéficiant d’un soutien pour l’élaboration de services, produits et processus numériques</t>
  </si>
  <si>
    <t>RCR 11 - Usuarios de servicios, productos y procesos digitales públicos nuevos y mejorados. RCR 11 - Utilisateurs de services, produits et processus numériques publics, nouveaux et réaménagés</t>
  </si>
  <si>
    <t>RCO 121 - Superficie cubierta por medidas de protección contra las catástrofes naturales relacionadas con el clima (distintas de las inundaciones y los incendios forestales). RCO 121 - Zone couverte par des mesures de protection contre les catastrophes naturelles liées à des facteurs climatiques (autres que les inondations et les feux de friches)</t>
  </si>
  <si>
    <t>RCO 28 - Superficie cubierta por medidas de protección contra incendios forestales. RCO 28 – Zone couverte par des mesures de protection contre les feux de friche</t>
  </si>
  <si>
    <t>RCR 36 - Población beneficiada por las medidas de protección contra incendios forestales. RCR 36 - Population bénéficiant de mesures de protection contre les feux de friche</t>
  </si>
  <si>
    <t>RCR 37 - Población que se beneficia de las medidas de protección contra las catástrofes naturales relacionadas con el clima (distintas de las inundaciones y los incendios forestales). RCR 37 - Population bénéficiant de mesures de protection contre les catastrophes naturelles liées à des facteurs climatiques (autres que les inondations et les feux de friches)</t>
  </si>
  <si>
    <t>RCR 79 - Estrategias y planes de acción conjuntos adoptados por las organizaciones. RCR 79 - Stratégies et plans d’action communs adoptés par des organisations</t>
  </si>
  <si>
    <t>RCR 104 - Soluciones adoptadas o ampliadas por las organizaciones. RCR 104 - Solutions adoptées ou développées par des organisations</t>
  </si>
  <si>
    <t>RCO 75 - Estrategias de desarrollo territorial integrado apoyadas. RCO 75 – Stratégies de développement territorial intégré bénéficiant d’un soutien</t>
  </si>
  <si>
    <t>Suma de Valor final estimado (2029). Valeur finale estimée (2029)</t>
  </si>
  <si>
    <t>Suma de Aportación UE sin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</si>
</sst>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_-* #,##0\ &quot;€&quot;_-;\-* #,##0\ &quot;€&quot;_-;_-* &quot;-&quot;??\ &quot;€&quot;_-;_-@_-"/>
    <numFmt numFmtId="166" formatCode="_-* #,##0_-;\-* #,##0_-;_-* &quot;-&quot;??_-;_-@_-"/>
    <numFmt numFmtId="167" formatCode="_-* #,##0\ _€_-;\-* #,##0\ _€_-;_-* &quot;-&quot;??\ _€_-;_-@_-"/>
  </numFmts>
  <fonts count="10">
    <font>
      <sz val="11"/>
      <color theme="1"/>
      <name val="Calibri"/>
      <family val="2"/>
      <scheme val="minor"/>
    </font>
    <font>
      <b/>
      <sz val="11"/>
      <color theme="0"/>
      <name val="Calibri"/>
      <family val="2"/>
      <scheme val="minor"/>
    </font>
    <font>
      <sz val="11"/>
      <color theme="1"/>
      <name val="Calibri"/>
      <family val="2"/>
      <scheme val="minor"/>
    </font>
    <font>
      <sz val="11"/>
      <name val="Calibri"/>
      <family val="2"/>
      <scheme val="minor"/>
    </font>
    <font>
      <sz val="11"/>
      <color theme="4"/>
      <name val="Calibri"/>
      <family val="2"/>
      <scheme val="minor"/>
    </font>
    <font>
      <b/>
      <sz val="11"/>
      <name val="Calibri"/>
      <family val="2"/>
      <scheme val="minor"/>
    </font>
    <font>
      <sz val="9"/>
      <color indexed="81"/>
      <name val="Tahoma"/>
      <family val="2"/>
    </font>
    <font>
      <b/>
      <sz val="9"/>
      <color indexed="81"/>
      <name val="Tahoma"/>
      <family val="2"/>
    </font>
    <font>
      <sz val="11"/>
      <name val="Calibri"/>
      <scheme val="minor"/>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bgColor theme="4"/>
      </patternFill>
    </fill>
    <fill>
      <patternFill patternType="solid">
        <fgColor theme="0"/>
        <bgColor theme="4" tint="0.79998168889431442"/>
      </patternFill>
    </fill>
    <fill>
      <patternFill patternType="solid">
        <fgColor theme="4"/>
        <bgColor indexed="64"/>
      </patternFill>
    </fill>
    <fill>
      <patternFill patternType="solid">
        <fgColor theme="0"/>
        <bgColor auto="1"/>
      </patternFill>
    </fill>
  </fills>
  <borders count="6">
    <border>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cellStyleXfs>
  <cellXfs count="54">
    <xf numFmtId="0" fontId="0" fillId="0" borderId="0" xfId="0"/>
    <xf numFmtId="0" fontId="0" fillId="0" borderId="1" xfId="0" applyBorder="1" applyAlignment="1">
      <alignment horizontal="left" vertical="center" wrapText="1"/>
    </xf>
    <xf numFmtId="0" fontId="0" fillId="4" borderId="1" xfId="0" applyFont="1" applyFill="1" applyBorder="1" applyAlignment="1">
      <alignment horizontal="left" vertical="center" wrapText="1"/>
    </xf>
    <xf numFmtId="0" fontId="0" fillId="2" borderId="1" xfId="0" applyFill="1" applyBorder="1" applyAlignment="1">
      <alignment horizontal="left" vertical="center" wrapText="1"/>
    </xf>
    <xf numFmtId="0" fontId="0" fillId="4" borderId="2" xfId="0" applyFont="1" applyFill="1" applyBorder="1" applyAlignment="1">
      <alignment vertical="center" wrapText="1"/>
    </xf>
    <xf numFmtId="44" fontId="0" fillId="4" borderId="1" xfId="1" applyFont="1" applyFill="1" applyBorder="1" applyAlignment="1">
      <alignment horizontal="left" vertical="center" wrapText="1"/>
    </xf>
    <xf numFmtId="44" fontId="0" fillId="0" borderId="1" xfId="1" applyFont="1" applyBorder="1" applyAlignment="1">
      <alignment horizontal="left" vertical="center" wrapText="1"/>
    </xf>
    <xf numFmtId="44" fontId="0" fillId="2" borderId="1" xfId="0" applyNumberFormat="1" applyFill="1" applyBorder="1" applyAlignment="1">
      <alignment horizontal="left" vertical="center" wrapText="1"/>
    </xf>
    <xf numFmtId="0" fontId="1" fillId="3" borderId="1" xfId="0" applyFont="1" applyFill="1" applyBorder="1" applyAlignment="1">
      <alignment horizontal="center" vertical="center" wrapText="1"/>
    </xf>
    <xf numFmtId="44" fontId="1" fillId="3" borderId="1" xfId="1" applyFont="1" applyFill="1" applyBorder="1" applyAlignment="1">
      <alignment horizontal="center" vertical="center" wrapText="1"/>
    </xf>
    <xf numFmtId="0" fontId="3" fillId="2" borderId="3" xfId="0" applyFont="1" applyFill="1" applyBorder="1" applyAlignment="1">
      <alignment vertical="top" wrapText="1"/>
    </xf>
    <xf numFmtId="0" fontId="0" fillId="2" borderId="2" xfId="0" applyFill="1" applyBorder="1" applyAlignment="1">
      <alignment horizontal="left" vertical="center" wrapText="1"/>
    </xf>
    <xf numFmtId="9" fontId="0" fillId="2" borderId="1" xfId="2" applyFont="1" applyFill="1" applyBorder="1" applyAlignment="1">
      <alignment horizontal="right" wrapText="1"/>
    </xf>
    <xf numFmtId="9" fontId="0" fillId="0" borderId="1" xfId="2" applyFont="1" applyBorder="1" applyAlignment="1">
      <alignment horizontal="right" wrapText="1"/>
    </xf>
    <xf numFmtId="0" fontId="0" fillId="4" borderId="1" xfId="0" applyFill="1" applyBorder="1" applyAlignment="1">
      <alignment horizontal="left" vertical="center" wrapText="1"/>
    </xf>
    <xf numFmtId="0" fontId="0" fillId="2" borderId="1" xfId="0" applyFont="1" applyFill="1" applyBorder="1" applyAlignment="1">
      <alignment horizontal="left" vertical="center" wrapText="1"/>
    </xf>
    <xf numFmtId="44" fontId="0" fillId="2" borderId="1" xfId="1" applyFont="1" applyFill="1" applyBorder="1" applyAlignment="1">
      <alignment horizontal="left" vertical="center" wrapText="1"/>
    </xf>
    <xf numFmtId="0" fontId="1" fillId="5" borderId="5" xfId="0" applyFont="1" applyFill="1" applyBorder="1" applyAlignment="1">
      <alignment horizontal="center" vertical="top" wrapText="1"/>
    </xf>
    <xf numFmtId="0" fontId="1" fillId="5" borderId="4" xfId="0" applyFont="1" applyFill="1" applyBorder="1" applyAlignment="1">
      <alignment horizontal="center" vertical="top" wrapText="1"/>
    </xf>
    <xf numFmtId="0" fontId="1" fillId="5" borderId="4" xfId="0" applyFont="1" applyFill="1" applyBorder="1" applyAlignment="1">
      <alignment vertical="top" wrapText="1"/>
    </xf>
    <xf numFmtId="0" fontId="0" fillId="2" borderId="0" xfId="0" applyFill="1" applyAlignment="1">
      <alignment horizontal="center" vertical="top" wrapText="1"/>
    </xf>
    <xf numFmtId="0" fontId="3" fillId="2" borderId="5" xfId="0" applyFont="1" applyFill="1" applyBorder="1" applyAlignment="1">
      <alignment vertical="top" wrapText="1"/>
    </xf>
    <xf numFmtId="0" fontId="3" fillId="2" borderId="4" xfId="0" applyFont="1" applyFill="1" applyBorder="1" applyAlignment="1">
      <alignment vertical="top" wrapText="1"/>
    </xf>
    <xf numFmtId="44" fontId="3" fillId="2" borderId="4" xfId="1" applyFont="1" applyFill="1" applyBorder="1" applyAlignment="1">
      <alignment vertical="top" wrapText="1"/>
    </xf>
    <xf numFmtId="3" fontId="5" fillId="2" borderId="4" xfId="0" applyNumberFormat="1" applyFont="1" applyFill="1" applyBorder="1" applyAlignment="1">
      <alignment vertical="top" wrapText="1"/>
    </xf>
    <xf numFmtId="1" fontId="3" fillId="2" borderId="4" xfId="0" applyNumberFormat="1" applyFont="1" applyFill="1" applyBorder="1" applyAlignment="1">
      <alignment vertical="top" wrapText="1"/>
    </xf>
    <xf numFmtId="9" fontId="3" fillId="2" borderId="4" xfId="0" applyNumberFormat="1" applyFont="1" applyFill="1" applyBorder="1" applyAlignment="1">
      <alignment vertical="top" wrapText="1"/>
    </xf>
    <xf numFmtId="3" fontId="3" fillId="2" borderId="4" xfId="0" applyNumberFormat="1" applyFont="1" applyFill="1" applyBorder="1" applyAlignment="1">
      <alignment vertical="top" wrapText="1"/>
    </xf>
    <xf numFmtId="0" fontId="8" fillId="2" borderId="0" xfId="0" applyFont="1" applyFill="1" applyAlignment="1">
      <alignment vertical="top" wrapText="1"/>
    </xf>
    <xf numFmtId="0" fontId="3" fillId="2" borderId="0" xfId="0" applyFont="1" applyFill="1" applyAlignment="1">
      <alignment vertical="top" wrapText="1"/>
    </xf>
    <xf numFmtId="1" fontId="3" fillId="2" borderId="4" xfId="0" applyNumberFormat="1" applyFont="1" applyFill="1" applyBorder="1" applyAlignment="1">
      <alignment horizontal="right" vertical="top" wrapText="1"/>
    </xf>
    <xf numFmtId="166" fontId="3" fillId="2" borderId="4" xfId="3" applyNumberFormat="1" applyFont="1" applyFill="1" applyBorder="1" applyAlignment="1">
      <alignment vertical="top" wrapText="1"/>
    </xf>
    <xf numFmtId="0" fontId="3" fillId="6" borderId="4" xfId="0" applyFont="1" applyFill="1" applyBorder="1" applyAlignment="1">
      <alignment vertical="top" wrapText="1"/>
    </xf>
    <xf numFmtId="9" fontId="3" fillId="2" borderId="4" xfId="2" applyFont="1" applyFill="1" applyBorder="1" applyAlignment="1">
      <alignment vertical="top" wrapText="1"/>
    </xf>
    <xf numFmtId="0" fontId="3" fillId="0" borderId="5" xfId="0" applyFont="1" applyBorder="1" applyAlignment="1">
      <alignment vertical="top" wrapText="1"/>
    </xf>
    <xf numFmtId="0" fontId="3" fillId="0" borderId="4" xfId="0" applyFont="1" applyBorder="1" applyAlignment="1">
      <alignment vertical="top" wrapText="1"/>
    </xf>
    <xf numFmtId="44" fontId="3" fillId="0" borderId="4" xfId="1" applyFont="1" applyFill="1" applyBorder="1" applyAlignment="1">
      <alignment vertical="top" wrapText="1"/>
    </xf>
    <xf numFmtId="3" fontId="5" fillId="0" borderId="4" xfId="0" applyNumberFormat="1" applyFont="1" applyBorder="1" applyAlignment="1">
      <alignment vertical="top" wrapText="1"/>
    </xf>
    <xf numFmtId="1" fontId="3" fillId="0" borderId="4" xfId="0" applyNumberFormat="1" applyFont="1" applyBorder="1" applyAlignment="1">
      <alignment vertical="top" wrapText="1"/>
    </xf>
    <xf numFmtId="9" fontId="3" fillId="0" borderId="4" xfId="2" applyFont="1" applyFill="1" applyBorder="1" applyAlignment="1">
      <alignment vertical="top" wrapText="1"/>
    </xf>
    <xf numFmtId="3" fontId="3" fillId="0" borderId="4" xfId="0" applyNumberFormat="1" applyFont="1" applyBorder="1" applyAlignment="1">
      <alignment vertical="top" wrapText="1"/>
    </xf>
    <xf numFmtId="0" fontId="3" fillId="0" borderId="0" xfId="0" applyFont="1" applyAlignment="1">
      <alignment vertical="top" wrapText="1"/>
    </xf>
    <xf numFmtId="164" fontId="3" fillId="2" borderId="4" xfId="3" applyFont="1" applyFill="1" applyBorder="1" applyAlignment="1">
      <alignment vertical="top" wrapText="1"/>
    </xf>
    <xf numFmtId="0" fontId="0" fillId="2" borderId="0" xfId="0" applyFill="1" applyAlignment="1">
      <alignment vertical="top" wrapText="1"/>
    </xf>
    <xf numFmtId="0" fontId="9" fillId="0" borderId="0" xfId="0" pivotButton="1" applyFont="1" applyAlignment="1">
      <alignment wrapText="1"/>
    </xf>
    <xf numFmtId="0" fontId="9" fillId="0" borderId="0" xfId="0" pivotButton="1" applyFont="1"/>
    <xf numFmtId="0" fontId="9" fillId="0" borderId="0" xfId="0" applyFont="1"/>
    <xf numFmtId="0" fontId="9" fillId="0" borderId="0" xfId="0" applyFont="1" applyAlignment="1">
      <alignment wrapText="1"/>
    </xf>
    <xf numFmtId="0" fontId="9" fillId="0" borderId="0" xfId="0" applyFont="1" applyAlignment="1">
      <alignment textRotation="90"/>
    </xf>
    <xf numFmtId="0" fontId="9" fillId="0" borderId="0" xfId="0" applyFont="1" applyAlignment="1">
      <alignment horizontal="left" wrapText="1"/>
    </xf>
    <xf numFmtId="167" fontId="9" fillId="0" borderId="0" xfId="0" applyNumberFormat="1" applyFont="1"/>
    <xf numFmtId="0" fontId="9" fillId="0" borderId="0" xfId="0" applyFont="1" applyAlignment="1">
      <alignment horizontal="left"/>
    </xf>
    <xf numFmtId="0" fontId="9" fillId="0" borderId="0" xfId="0" applyFont="1" applyAlignment="1">
      <alignment horizontal="left" wrapText="1" indent="1"/>
    </xf>
    <xf numFmtId="165" fontId="9" fillId="0" borderId="0" xfId="0" applyNumberFormat="1" applyFont="1"/>
  </cellXfs>
  <cellStyles count="4">
    <cellStyle name="Millares" xfId="3" builtinId="3"/>
    <cellStyle name="Moneda" xfId="1" builtinId="4"/>
    <cellStyle name="Normal" xfId="0" builtinId="0"/>
    <cellStyle name="Porcentaje" xfId="2" builtinId="5"/>
  </cellStyles>
  <dxfs count="145">
    <dxf>
      <alignment textRotation="90"/>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textRotation="90"/>
    </dxf>
    <dxf>
      <numFmt numFmtId="168" formatCode="_-* #,##0.0\ _€_-;\-* #,##0.0\ _€_-;_-* &quot;-&quot;??\ _€_-;_-@_-"/>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7" formatCode="_-* #,##0\ _€_-;\-* #,##0\ _€_-;_-* &quot;-&quot;??\ _€_-;_-@_-"/>
    </dxf>
    <dxf>
      <numFmt numFmtId="165" formatCode="_-* #,##0\ &quot;€&quot;_-;\-* #,##0\ &quot;€&quot;_-;_-* &quot;-&quot;??\ &quot;€&quot;_-;_-@_-"/>
    </dxf>
    <dxf>
      <alignment wrapText="1"/>
    </dxf>
    <dxf>
      <alignment wrapText="1"/>
    </dxf>
    <dxf>
      <alignment wrapText="1"/>
    </dxf>
    <dxf>
      <alignment wrapText="1"/>
    </dxf>
    <dxf>
      <alignment wrapText="1"/>
    </dxf>
    <dxf>
      <alignment wrapText="1"/>
    </dxf>
    <dxf>
      <alignment wrapText="1"/>
    </dxf>
    <dxf>
      <alignment wrapText="1"/>
    </dxf>
    <dxf>
      <alignment textRotation="90"/>
    </dxf>
    <dxf>
      <alignment textRotation="9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general"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 formatCode="0"/>
      <fill>
        <patternFill patternType="solid">
          <fgColor indexed="64"/>
          <bgColor theme="0"/>
        </patternFill>
      </fill>
      <alignment horizontal="general"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numFmt numFmtId="13" formatCode="0%"/>
      <fill>
        <patternFill patternType="solid">
          <fgColor indexed="64"/>
          <bgColor theme="0"/>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numFmt numFmtId="1" formatCode="0"/>
      <fill>
        <patternFill patternType="solid">
          <fgColor indexed="64"/>
          <bgColor theme="0"/>
        </patternFill>
      </fill>
      <alignment horizontal="general" vertical="top" textRotation="0" wrapText="1" indent="0" justifyLastLine="0" shrinkToFit="0" readingOrder="0"/>
      <border diagonalUp="0" diagonalDown="0">
        <left/>
        <right/>
        <top style="thin">
          <color theme="4" tint="0.39997558519241921"/>
        </top>
        <bottom/>
      </border>
    </dxf>
    <dxf>
      <font>
        <b/>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numFmt numFmtId="34" formatCode="_-* #,##0.00\ &quot;€&quot;_-;\-* #,##0.00\ &quot;€&quot;_-;_-* &quot;-&quot;??\ &quot;€&quot;_-;_-@_-"/>
      <fill>
        <patternFill patternType="solid">
          <fgColor indexed="64"/>
          <bgColor theme="0"/>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top" textRotation="0" wrapText="1" indent="0" justifyLastLine="0" shrinkToFit="0" readingOrder="0"/>
      <border diagonalUp="0" diagonalDown="0">
        <left style="thin">
          <color theme="4" tint="0.39997558519241921"/>
        </left>
        <right/>
        <top style="thin">
          <color theme="4" tint="0.39997558519241921"/>
        </top>
        <bottom/>
      </border>
    </dxf>
    <dxf>
      <border outline="0">
        <right style="thin">
          <color theme="4" tint="0.39997558519241921"/>
        </right>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top" textRotation="0" wrapText="1" indent="0" justifyLastLine="0" shrinkToFit="0" readingOrder="0"/>
    </dxf>
    <dxf>
      <alignment horizontal="center" vertical="top" textRotation="0" wrapText="1" indent="0" justifyLastLine="0" shrinkToFit="0" readingOrder="0"/>
    </dxf>
    <dxf>
      <numFmt numFmtId="167" formatCode="_-* #,##0\ _€_-;\-* #,##0\ _€_-;_-* &quot;-&quot;??\ _€_-;_-@_-"/>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8" formatCode="_-* #,##0.0\ _€_-;\-* #,##0.0\ _€_-;_-* &quot;-&quot;??\ _€_-;_-@_-"/>
    </dxf>
    <dxf>
      <alignment textRotation="9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alignment textRotation="9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20220812%20-%20Complemento%20II%20-%20Par&#225;metros%20c&#225;lculo%20indicadores_ES_FR.xlsx?261D5961" TargetMode="External"/><Relationship Id="rId1" Type="http://schemas.openxmlformats.org/officeDocument/2006/relationships/externalLinkPath" Target="file:///\\261D5961\20220812%20-%20Complemento%20II%20-%20Par&#225;metros%20c&#225;lculo%20indicadores_ES_F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n"/>
      <sheetName val="Parámetros cálculo indicadores"/>
    </sheetNames>
    <sheetDataSet>
      <sheetData sheetId="0"/>
      <sheetData sheetId="1">
        <row r="2">
          <cell r="G2">
            <v>25000000</v>
          </cell>
          <cell r="H2">
            <v>900000</v>
          </cell>
        </row>
        <row r="3">
          <cell r="G3">
            <v>25000000</v>
          </cell>
          <cell r="H3">
            <v>900000</v>
          </cell>
        </row>
        <row r="4">
          <cell r="G4">
            <v>25000000</v>
          </cell>
          <cell r="H4">
            <v>900000</v>
          </cell>
        </row>
        <row r="5">
          <cell r="G5">
            <v>25000000</v>
          </cell>
          <cell r="H5">
            <v>900000</v>
          </cell>
        </row>
        <row r="8">
          <cell r="G8">
            <v>15000000</v>
          </cell>
          <cell r="H8">
            <v>900000</v>
          </cell>
        </row>
        <row r="9">
          <cell r="G9">
            <v>15000000</v>
          </cell>
          <cell r="H9">
            <v>900000</v>
          </cell>
        </row>
        <row r="10">
          <cell r="G10">
            <v>15000000</v>
          </cell>
          <cell r="H10">
            <v>900000</v>
          </cell>
        </row>
        <row r="11">
          <cell r="G11">
            <v>15000000</v>
          </cell>
          <cell r="H11">
            <v>900000</v>
          </cell>
        </row>
        <row r="12">
          <cell r="G12">
            <v>15000000</v>
          </cell>
          <cell r="H12">
            <v>900000</v>
          </cell>
        </row>
        <row r="16">
          <cell r="G16">
            <v>11000000</v>
          </cell>
          <cell r="H16">
            <v>680000</v>
          </cell>
        </row>
        <row r="17">
          <cell r="G17">
            <v>11000000</v>
          </cell>
          <cell r="H17">
            <v>680000</v>
          </cell>
        </row>
        <row r="18">
          <cell r="G18">
            <v>11000000</v>
          </cell>
          <cell r="H18">
            <v>680000</v>
          </cell>
        </row>
        <row r="19">
          <cell r="G19">
            <v>11000000</v>
          </cell>
          <cell r="H19">
            <v>680000</v>
          </cell>
        </row>
        <row r="22">
          <cell r="G22">
            <v>18785582.52</v>
          </cell>
          <cell r="H22">
            <v>1500000</v>
          </cell>
        </row>
        <row r="23">
          <cell r="G23">
            <v>18785582.52</v>
          </cell>
          <cell r="H23">
            <v>1500000</v>
          </cell>
        </row>
        <row r="24">
          <cell r="G24">
            <v>18785582.52</v>
          </cell>
          <cell r="H24">
            <v>1500000</v>
          </cell>
        </row>
        <row r="25">
          <cell r="G25">
            <v>18785582.52</v>
          </cell>
          <cell r="H25">
            <v>1500000</v>
          </cell>
        </row>
        <row r="26">
          <cell r="G26">
            <v>18785582.52</v>
          </cell>
          <cell r="H26">
            <v>1500000</v>
          </cell>
        </row>
        <row r="29">
          <cell r="G29">
            <v>18785582.52</v>
          </cell>
          <cell r="H29">
            <v>1500000</v>
          </cell>
        </row>
        <row r="30">
          <cell r="G30">
            <v>18785582.52</v>
          </cell>
          <cell r="H30">
            <v>1500000</v>
          </cell>
        </row>
        <row r="31">
          <cell r="G31">
            <v>9982645.1679999996</v>
          </cell>
          <cell r="H31">
            <v>1200000</v>
          </cell>
        </row>
        <row r="32">
          <cell r="G32">
            <v>9982645.1679999996</v>
          </cell>
          <cell r="H32">
            <v>1500000</v>
          </cell>
        </row>
        <row r="34">
          <cell r="G34">
            <v>11187022.7004</v>
          </cell>
          <cell r="H34">
            <v>800000</v>
          </cell>
        </row>
        <row r="35">
          <cell r="G35">
            <v>11187022.7004</v>
          </cell>
          <cell r="H35">
            <v>900000</v>
          </cell>
        </row>
        <row r="36">
          <cell r="G36">
            <v>11187022.7004</v>
          </cell>
          <cell r="H36">
            <v>900000</v>
          </cell>
        </row>
        <row r="37">
          <cell r="G37">
            <v>11187022.7004</v>
          </cell>
          <cell r="H37">
            <v>800000</v>
          </cell>
        </row>
        <row r="38">
          <cell r="G38">
            <v>11187022.7004</v>
          </cell>
          <cell r="H38">
            <v>1500000</v>
          </cell>
        </row>
        <row r="39">
          <cell r="G39">
            <v>11187022.7004</v>
          </cell>
          <cell r="H39">
            <v>1500000</v>
          </cell>
        </row>
        <row r="42">
          <cell r="G42">
            <v>11187022.7004</v>
          </cell>
          <cell r="H42">
            <v>1500000</v>
          </cell>
        </row>
        <row r="43">
          <cell r="G43">
            <v>15287629.9933</v>
          </cell>
          <cell r="H43">
            <v>1100000</v>
          </cell>
        </row>
        <row r="44">
          <cell r="G44">
            <v>15287629.9933</v>
          </cell>
          <cell r="H44">
            <v>1100000</v>
          </cell>
        </row>
        <row r="45">
          <cell r="G45">
            <v>15287629.9933</v>
          </cell>
          <cell r="H45">
            <v>1100000</v>
          </cell>
        </row>
        <row r="46">
          <cell r="G46">
            <v>15287629.9933</v>
          </cell>
          <cell r="H46">
            <v>1100000</v>
          </cell>
        </row>
        <row r="47">
          <cell r="G47">
            <v>7600000</v>
          </cell>
          <cell r="H47">
            <v>600000</v>
          </cell>
        </row>
        <row r="48">
          <cell r="G48">
            <v>7600000</v>
          </cell>
          <cell r="H48">
            <v>600000</v>
          </cell>
        </row>
        <row r="53">
          <cell r="G53">
            <v>8799948.3200000003</v>
          </cell>
          <cell r="H53">
            <v>600000</v>
          </cell>
        </row>
        <row r="54">
          <cell r="G54">
            <v>8799948.3200000003</v>
          </cell>
          <cell r="H54">
            <v>600000</v>
          </cell>
        </row>
        <row r="55">
          <cell r="G55">
            <v>8799948.3200000003</v>
          </cell>
          <cell r="H55">
            <v>600000</v>
          </cell>
        </row>
        <row r="59">
          <cell r="G59">
            <v>6700000</v>
          </cell>
          <cell r="H59">
            <v>800000</v>
          </cell>
        </row>
        <row r="61">
          <cell r="G61">
            <v>6700000</v>
          </cell>
          <cell r="H61">
            <v>800000</v>
          </cell>
        </row>
        <row r="65">
          <cell r="G65">
            <v>9100000</v>
          </cell>
          <cell r="H65">
            <v>900000</v>
          </cell>
        </row>
        <row r="66">
          <cell r="G66">
            <v>9100000</v>
          </cell>
          <cell r="H66">
            <v>900000</v>
          </cell>
        </row>
        <row r="67">
          <cell r="G67">
            <v>9100000</v>
          </cell>
          <cell r="H67">
            <v>900000</v>
          </cell>
        </row>
        <row r="68">
          <cell r="G68">
            <v>9100000</v>
          </cell>
          <cell r="H68">
            <v>900000</v>
          </cell>
        </row>
        <row r="72">
          <cell r="G72">
            <v>35004272.258699998</v>
          </cell>
          <cell r="H72">
            <v>900000</v>
          </cell>
        </row>
        <row r="73">
          <cell r="G73">
            <v>35004272.258699998</v>
          </cell>
          <cell r="H73">
            <v>900000</v>
          </cell>
        </row>
        <row r="75">
          <cell r="G75">
            <v>35004272.258699998</v>
          </cell>
          <cell r="H75">
            <v>1500000</v>
          </cell>
        </row>
        <row r="78">
          <cell r="G78">
            <v>35004272.258699998</v>
          </cell>
          <cell r="H78">
            <v>1500000</v>
          </cell>
        </row>
        <row r="86">
          <cell r="G86">
            <v>8852315.6704999991</v>
          </cell>
          <cell r="H86">
            <v>2000000</v>
          </cell>
        </row>
        <row r="88">
          <cell r="G88">
            <v>8852315.6704999991</v>
          </cell>
          <cell r="H88">
            <v>2000000</v>
          </cell>
        </row>
        <row r="90">
          <cell r="G90">
            <v>2777005.1957999999</v>
          </cell>
          <cell r="H90">
            <v>600000</v>
          </cell>
        </row>
        <row r="91">
          <cell r="G91">
            <v>2777005.1957999999</v>
          </cell>
          <cell r="H91">
            <v>600000</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iego Díaz Mori" refreshedDate="44777.50980324074" createdVersion="7" refreshedVersion="8" minRefreshableVersion="3" recordCount="46" xr:uid="{00000000-000A-0000-FFFF-FFFF61000000}">
  <cacheSource type="worksheet">
    <worksheetSource ref="A1:Q47" sheet="Datos2"/>
  </cacheSource>
  <cacheFields count="17">
    <cacheField name="OP" numFmtId="0">
      <sharedItems containsMixedTypes="1" containsNumber="1" containsInteger="1" minValue="1" maxValue="10" count="10">
        <n v="1"/>
        <n v="2"/>
        <n v="4"/>
        <n v="5"/>
        <s v="ISO"/>
        <n v="6" u="1"/>
        <n v="7" u="1"/>
        <n v="8" u="1"/>
        <n v="9" u="1"/>
        <n v="10" u="1"/>
      </sharedItems>
    </cacheField>
    <cacheField name="Cod Prioridad" numFmtId="0">
      <sharedItems count="10">
        <s v="P1."/>
        <s v="P2."/>
        <s v="P3."/>
        <s v="P4."/>
        <s v="P5."/>
        <s v="P6."/>
        <s v="P7."/>
        <s v="P4.3." u="1"/>
        <s v="P4.2." u="1"/>
        <s v="P4.1." u="1"/>
      </sharedItems>
    </cacheField>
    <cacheField name="Prioridad" numFmtId="0">
      <sharedItems longText="1"/>
    </cacheField>
    <cacheField name="Reto" numFmtId="0">
      <sharedItems longText="1"/>
    </cacheField>
    <cacheField name="Objetivo específico" numFmtId="0">
      <sharedItems count="15" longText="1">
        <s v="(i) Desarrollar y mejorar las capacidades de investigación e innovación y la adopción de tecnologías avanzadas. (i) En développant et en améliorant les capacités de recherche et d’innovation ainsi que l’utilisation des technologies de pointe"/>
        <s v="(ii) Aprovechamiento de las ventajas de la digitalización para los ciudadanos, las empresas, las organizaciones de investigación y las administraciones públicas. (ii) Tirer parti des avantages de la numérisation au bénéfice des citoyens, des entreprises, les organismes de recherche et des pouvoirs publics"/>
        <s v="(iii) Refuerzo del crecimiento sostenible y la competitividad de las pymes y la creación de empleo en estas, también mediante inversiones productivas. (iii) En renforçant la croissance durable et la compétitivité des PME et la création d’emplois dans les PME, y compris par des investissements productifs"/>
        <s v="(iv) Fomento de la adaptación al cambio climático, la prevención del riesgo de catástrofes y la resiliencia, teniendo en cuenta los enfoques basados en los ecosistemas. (iv) En favorisant l’adaptation au changement climatique, la prévention des risques de catastrophe et la résilience, en tenant compte des approches fondées sur les écosystèmes"/>
        <s v="(v) Fomento del acceso al agua y de una gestión hídrica sostenible. (v) En favorisant l’accès à l’eau et une gestion durable de l’eau "/>
        <s v="(vi) Fomento de la transición hacia una economía circular y eficiente en el uso de recursos. (vi) En favorisant la transition vers une économie circulaire et efficace dans l’utilisation des ressources "/>
        <s v="(vii) Fomento de la protección y la conservación de la naturaleza, la biodiversidad y las infraestructuras ecológicas (en lo sucesivo “infraestructuras verdes”), también en las zonas urbanas, y la reducción de toda forma de contaminación. (vii) En améliorant la protection et la préservation de la nature et de la biodiversité et en renforçant les infrastructures vertes, en particulier en milieu urbain, ainsi qu’en réduisant toutes les formes de pollution"/>
        <s v="(i) Mejora de la eficacia y el carácter inclusivo de los mercados de trabajo y el acceso al empleo de calidad, mediante el desarrollo de las infraestructuras sociales y la promoción de la economía social. (i) En améliorant l’efficacité et le caractère inclusif des marchés du travail ainsi que l’accès à un emploi de qualité grâce au développement des infrastructures en matière sociale et à la promotion de l’économie sociale"/>
        <s v="(ii) Mejora del acceso igualitario a servicios inclusivos y de calidad en el ámbito de la educación, la formación y el aprendizaje permanente mediante el desarrollo de infraestructuras accesible, lo que incluye el fomento de la resiliencia de la educación y la formación en línea y a distancia. (ii) En améliorant l’égalité d’accès à des services inclusifs et de qualité dans l’éducation, la formation et l’apprentissage tout au long de la vie grâce au développement d’infrastructures accessibles, notamment en favorisant la résilience dans le domaine de l’enseignement et de la formation à distance et en ligne"/>
        <s v="(iii) Fomento de la inclusión socioeconómica de las comunidades marginadas, las familias con bajos ingresos y los colectivos menos favorecidos, entre los que se encuentran las personas con necesidades especiales, a través de actuaciones integradas que incluyan la vivienda y los servicios sociales. (iii) En favorisant l’intégration socioéconomique des communautés marginalisées, des ménages à faible revenu et des groupes défavorisés, y compris les personnes ayant des besoins particuliers, au moyen de mesures intégrées, notamment en ce qui concerne le logement et les services sociaux"/>
        <s v="(v) Garantía de la igualdad de acceso a la asistencia sanitaria, reforzando la resiliencia de los sistemas sanitarios, incluida la atención primaria, y fomentando la transición de la asistencia institucional a la asistencia en los ámbitos familiar y local. (v) En garantissant l’égalité d’accès aux soins de santé et en favorisant la résilience des systèmes de santé, y compris les soins de santé primaires, ainsi qu’en promouvant le passage d’une prise en charge institutionnelle à une prise en charge familiale ou de proximité"/>
        <s v="(vi) Refuerzo del papel de la cultura y el turismo sostenible en el desarrollo económico, la inclusión social y la innovación social. (vi) En renforçant le rôle de la culture et du tourisme durable dans le développement économique, l'inclusion sociale et l'innovation sociale"/>
        <s v="(ii) En las zonas no urbanas, el fomento de un desarrollo local social, económico y medioambiental integrado e inclusivo, la cultura y el patrimonio natural, el turismo sostenible y la seguridad. (ii) En encourageant le développement social, économique et environnemental intégré et inclusif, la culture, le patrimoine naturel, le tourisme durable et la sécurité ailleurs que dans les zones urbaines"/>
        <s v="(i) Mejorar la capacidad institucional de las autoridades públicas, en particular las encargadas de administrar un territorio específico, y de las partes interesadas. (i) Le renforcement des capacités institutionnelles des pouvoirs publics, en particulier ceux chargés de gérer un territoire spécifique, et des parties prenantes"/>
        <s v="(ii) Mejorar la administración pública eficiente promoviendo la cooperación jurídica y administrativa y la cooperación entre los ciudadanos, los representantes de la sociedad civil y las instituciones, en particular con miras a resolver obstáculos jurídicos y de otra índole en las regiones fronterizas. (ii) La contribution à l’efficacité de l’administration publique en favorisant la coopération juridique et administrative ainsi que la coopération entre les citoyens, les acteurs de la société civile et les institutions, notamment en vue de remédier aux obstacles juridiques et autres dans les régions frontalières"/>
      </sharedItems>
    </cacheField>
    <cacheField name="Tipo de intervención" numFmtId="0">
      <sharedItems count="37" longText="1">
        <s v="029: Procesos de investigación e innovación, transferencia de tecnología y cooperación entre empresas, haciendo hincapié en la economía con bajas emisiones de carbono, la resiliencia y la adaptación al cambio climático. 029: Processus de recherche et d'innovation, transfert de technologies et coopération entre entreprises, centres de recherche et universités, mettant l'accent sur l'économie à faible intensité de carbone, la résilience et l'adaptation au changement climatique"/>
        <s v="028: Transferencia de tecnología y cooperación entre empresas, centros de investigación y el sector de la enseñanza superior. 028: Transfert de technologies et coopération entre les entreprises, les centres de recherche et le secteur de l'enseignement supérieur"/>
        <s v="010: Actividades de investigación e innovación en pymes, incluida la creación de redes. 010: Activités de recherche et d'innovation dans les PME, y compris la mise en réseau"/>
        <s v="012: Actividades de investigación e innovación en centros públicos de investigación, en la enseñanza superior y en centros de competencias, incluida la creación de redes (investigación industrial, desarrollo experimental, estudios de viabilidad). 012: Activités de recherche et d'innovation dans les centres de recherche, l'enseignement supérieur et les centres de compétence publics, y compris la mise en réseau (recherche industrielle, développement expérimental, études de faisabilité)"/>
        <s v="017: Soluciones de TIC para la administración, servicios electrónicos, aplicaciones que cumplan los criterios de reducción de las emisiones de gases de efecto invernadero o de eficiencia energética. 016: Solutions TIC, services en ligne et applications pour l'administration répondant à des critères de réduction des émissions de gaz à effet de serre ou d'efficacité énergétique"/>
        <s v="018: Servicios y aplicaciones para las capacidades digitales y la inclusión digital. 018: Services et applications informatiques pour les compétences numériques et l'inclusion numérique"/>
        <s v="021: Desarrollo empresarial e internacionalización de las pymes, incluidas las inversiones productivas. 021: Développement commercial et internationalisation des PME, y compris les investissements productifs"/>
        <s v="023: Desarrollo de las capacidades para la especialización inteligente, la transición industrial, la iniciativa empresarial y la adaptabilidad de las empresas al cambio. 023: Développement des compétences pour la spécialisation intelligente, la transition industrielle, l'esprit d'entreprise et la capacité d'adaptation des entreprises au changement"/>
        <s v="030: Procesos de investigación e innovación, transferencia de tecnología y cooperación entre empresas, haciendo hincapié en la economía circular. 030 : Processus de recherche et d'innovation, transfert de technologie et coopération entre entreprises, avec un accent sur l'économie circulaire."/>
        <s v="058: Medidas de adaptación al cambio climático y prevención y gestión de riesgos relacionados con el clima: inundaciones. 058: Mesures d'adaptation au changement climatique et prévention et gestion des risques liés au climat: inondations et glissements de terrain"/>
        <s v="059: Medidas de adaptación al cambio climático y prevención y gestión de riesgos relacionados con el clima: incendios. 059: Mesures d'adaptation au changement climatique et prévention et gestion des risques liés au climat: incendies"/>
        <s v="060: Medidas de adaptación al cambio climático y prevención y gestión de riesgos relacionados con el clima: otros. 060: Mesures d'adaptation au changement climatique et prévention et gestion des risques liés au climat: autres, comme les tempêtes et les sécheresses"/>
        <s v="065: Recogida y tratamiento de aguas residuales. 065: Collecte et traitement des eaux usées"/>
        <s v="064: Gestión del agua y conservación de los recursos hídricos (incluida la gestión de las cuencas fluviales, medidas específicas de adaptación al cambio climático, reutilización, reducción de escapes). 064: Gestion de l'eau et conservation des ressources en eau (y compris la gestion des bassins hydrographiques, les mesures spécifiques d'adaptation au changement climatique, la réutilisation, la réduction des fuites)"/>
        <s v="075: Apoyo a procesos de producción respetuosos con el medio ambiente y eficiencia en el uso de recursos en las pymes. 075: Soutien aux processus productifs respectueux de l'environnement et à l'utilisation rationnelle des ressources dans les PME"/>
        <s v="067: Gestión de residuos domésticos: medidas de prevención, minimización, separación y reciclado. 067: Gestion des déchets ménagers: mesures de prévention, de réduction, de tri, de réutilisation et de recyclage"/>
        <s v="079: Protección de la naturaleza y la biodiversidad, patrimonio y recursos naturales, infraestructuras verdes y azules. 079: Protection de la nature et de la biodiversité, patrimoine naturel et ressources naturelles, infrastructures vertes et bleues"/>
        <s v="078: Protección, restauración y uso sostenible de los espacios de Natura 2000. 078: Protection, restauration et utilisation durable des sites Natura 2000"/>
        <s v="140: Apoyo a la adecuación entre la demanda y la oferta de empleo y las transiciones en el mercado laboral. 140: Soutien à l'adéquation au marché du travail et aux transitions"/>
        <s v="134: Medidas para mejorar el acceso al empleo. 134: Mesures visant à améliorer l'accès à l'emploi"/>
        <s v="139: Medidas para modernizar y reforzar las instituciones y servicios del mercado laboral para evaluar y anticipar las necesidades en materia de capacidades y garantizar una asistencia personalizada y oportuna. 139: Mesures de modernisation et de renforcement des institutions et services du marché du travail pour évaluer et anticiper les besoins en compétences afin de garantir une aide en temps opportun et personnalisée"/>
        <s v="146: Apoyo a la adaptación al cambio de trabajadores, empresas y emprendedores. 146: Soutien à l'adaptation des travailleurs, des entreprises et des entrepreneurs au changement"/>
        <s v="151: Apoyo a la educación de personas adultas. 151: Soutien à l'éducation des adultes "/>
        <s v="152: Medidas para promover la igualdad de oportunidades y la participación activa en la sociedad. 152: Mesures visant à promouvoir l'égalité des chances et la participation active à la société"/>
        <s v="163: Promoción de la integración social de personas en riesgo de pobreza o exclusión social, en particular las más desfavorecidas y los niños. 163: Promotion de l'intégration sociale des personnes exposées au risque de pauvreté ou d'exclusion sociale, y compris les plus démunis et les enfants"/>
        <s v="160: Medidas para mejorar la accesibilidad, la eficacia y la resiliencia de los sistemas sanitarios (excluidas las infraestructuras). 160: Mesures visant à améliorer l'accessibilité, l'efficacité et la résilience des systèmes de soins de santé (hormis les infrastructures)"/>
        <s v="159: Medidas para mejorar la prestación de servicios locales y familiares. 159: Mesures visant à améliorer la fourniture de services de soins axés sur la famille et de proximité"/>
        <s v="147: Medidas para fomentar el envejecimiento activo y saludable. 147: Mesures encourageant le vieillissement actif et en bonne santé"/>
        <s v="165: Protección, desarrollo y promoción de los activos del turismo público y servicios de turismo. 165: Protection, développement et promotion des actifs touristiques publics et services touristiques"/>
        <s v="167: Protección, desarrollo y promoción del patrimonio natural y el turismo ecológico, salvo en lo referente a los espacios de Natura 2000"/>
        <s v="166: Protección, desarrollo y promoción del patrimonio cultural y los servicios culturales. 166: Protection, développement et promotion du patrimoine culturel et des services culturels"/>
        <s v="169: Iniciativas de desarrollo territorial, incluida la preparación de estrategias territoriales. 169: Initiatives en faveur du développement territorial, y compris la préparation des stratégies territoriales"/>
        <s v="046: Apoyo a las entidades que prestan servicios que contribuyen a la economía con bajas emisiones de carbono y a la resilicencia frente al cambio climático, incluidas las medidas de concienciación"/>
        <s v="171: Mejora de la cooperación con socios tanto internos como externos al Estado miembro. 171: Renforcement de la coopération avec les partenaires dans l'État membre et en dehors de celui-ci"/>
        <s v="173: Mejora de la capacidad institucional de las autoridades públicas y las partes interesadas para implementar los proyectos e iniciativas de cooperación territorial en un contexto transfronterizo, transnacional, marítimo e interregional"/>
        <s v="174: Interreg: gestión del cruce fronterizo y gestión de la movilidad y la migración. 174: Interreg: gestion des points de passage frontaliers, mobilité aux frontières et gestion des migrations"/>
        <s v="160: Medidas para mejorar la accesibilidad, la eficacia y la resiliencia de los sistemas sanitarios (excluidas las infraestructuras). 160: Mesures visant à améliorer l'accessibilité, l'efficacité et la résilience des systèmes de soins de santé (hormis les infraestructures)" u="1"/>
      </sharedItems>
    </cacheField>
    <cacheField name="Asignación presupuestaria tipo de intervención" numFmtId="44">
      <sharedItems containsSemiMixedTypes="0" containsString="0" containsNumber="1" minValue="1321276.923076923" maxValue="28069692.307692308"/>
    </cacheField>
    <cacheField name="Asignación presupuestaria tipo de intervención sin AT" numFmtId="44">
      <sharedItems containsSemiMixedTypes="0" containsString="0" containsNumber="1" minValue="1234838.2458662831" maxValue="26233357.296908699"/>
    </cacheField>
    <cacheField name="Aportación UE tipo de intervención" numFmtId="44">
      <sharedItems containsSemiMixedTypes="0" containsString="0" containsNumber="1" minValue="858830" maxValue="18245300"/>
    </cacheField>
    <cacheField name="Aportación UE sin AT" numFmtId="44">
      <sharedItems containsSemiMixedTypes="0" containsString="0" containsNumber="1" minValue="802644.85981308401" maxValue="17051682.242990654"/>
    </cacheField>
    <cacheField name="Asistencia Técnica" numFmtId="44">
      <sharedItems containsSemiMixedTypes="0" containsString="0" containsNumber="1" minValue="56185.140186915989" maxValue="1193617.757009346"/>
    </cacheField>
    <cacheField name="Coeficiente para el cálculo de la ayuda a los objetivos relacionados con el cambio climático" numFmtId="9">
      <sharedItems containsSemiMixedTypes="0" containsString="0" containsNumber="1" minValue="0" maxValue="1"/>
    </cacheField>
    <cacheField name="Asignación presupuestaria relacionada con los objetivos climáticos" numFmtId="44">
      <sharedItems containsSemiMixedTypes="0" containsString="0" containsNumber="1" minValue="0" maxValue="13861199.076923078"/>
    </cacheField>
    <cacheField name="Aportación UE relacionada con los objetivos climáticos" numFmtId="44">
      <sharedItems containsSemiMixedTypes="0" containsString="0" containsNumber="1" minValue="0" maxValue="9009779.4000000004"/>
    </cacheField>
    <cacheField name="Coeficiente para el cálculo de la ayuda a los objetivos medioambientales" numFmtId="9">
      <sharedItems containsSemiMixedTypes="0" containsString="0" containsNumber="1" minValue="0" maxValue="1"/>
    </cacheField>
    <cacheField name="Asignación presupuestaria relacionada con los objetivos medioambientales" numFmtId="44">
      <sharedItems containsSemiMixedTypes="0" containsString="0" containsNumber="1" minValue="0" maxValue="17998867.692307692"/>
    </cacheField>
    <cacheField name="Aportación UE relacionada con los objetivos medioambientales" numFmtId="44">
      <sharedItems containsSemiMixedTypes="0" containsString="0" containsNumber="1" minValue="0" maxValue="1169926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iego Díaz Mori" refreshedDate="44795.362573379629" createdVersion="8" refreshedVersion="8" minRefreshableVersion="3" recordCount="92" xr:uid="{F8800681-275F-478E-AD6A-1DB7F201AE52}">
  <cacheSource type="worksheet">
    <worksheetSource name="Tabla1"/>
  </cacheSource>
  <cacheFields count="18">
    <cacheField name="Cod Prioridad. Cod Priorité" numFmtId="0">
      <sharedItems count="7">
        <s v="P1."/>
        <s v="P2."/>
        <s v="P3."/>
        <s v="P4."/>
        <s v="P5."/>
        <s v="P6."/>
        <s v="P7."/>
      </sharedItems>
    </cacheField>
    <cacheField name="Prioridad. Priorité" numFmtId="0">
      <sharedItems longText="1"/>
    </cacheField>
    <cacheField name="Objetivo específico. Objectif Spécifique" numFmtId="0">
      <sharedItems count="15" longText="1">
        <s v="(i) Desarrollar y mejorar las capacidades de investigación e innovación y la adopción de tecnologías avanzadas. (i) En développant et en améliorant les capacités de recherche et d’innovation ainsi que l’utilisation des technologies de pointe"/>
        <s v="(ii) Aprovechamiento de las ventajas de la digitalización para los ciudadanos, las empresas, las organizaciones de investigación y las administraciones públicas. (ii) Tirer parti des avantages de la numérisation au bénéfice des citoyens, des entreprises, les organismes de recherche et des pouvoirs publics"/>
        <s v="(iii) Refuerzo del crecimiento sostenible y la competitividad de las pymes y la creación de empleo en estas, también mediante inversiones productivas. (iii) En renforçant la croissance durable et la compétitivité des PME et la création d’emplois dans les PME, y compris par des investissements productifs"/>
        <s v="(iv) Fomento de la adaptación al cambio climático, la prevención del riesgo de catástrofes y la resiliencia, teniendo en cuenta los enfoques basados en los ecosistemas. (iv) En favorisant l’adaptation au changement climatique, la prévention des risques de catastrophe et la résilience, en tenant compte des approches fondées sur les écosystèmes"/>
        <s v="(v) Fomento del acceso al agua y de una gestión hídrica sostenible. (v) En favorisant l’accès à l’eau et une gestion durable de l’eau "/>
        <s v="(vi) Fomento de la transición hacia una economía circular y eficiente en el uso de recursos. (vi) En favorisant la transition vers une économie circulaire et efficace dans l’utilisation des ressources "/>
        <s v="(vii) Fomento de la protección y la conservación de la naturaleza, la biodiversidad y las infraestructuras ecológicas (en lo sucesivo “infraestructuras verdes”), también en las zonas urbanas, y la reducción de toda forma de contaminación. (vii) En améliorant la protection et la préservation de la nature et de la biodiversité et en renforçant les infrastructures vertes, en particulier en milieu urbain, ainsi qu’en réduisant toutes les formes de pollution"/>
        <s v="(i) Mejora de la eficacia y el carácter inclusivo de los mercados de trabajo y el acceso al empleo de calidad, mediante el desarrollo de las infraestructuras sociales y la promoción de la economía social. (i) En améliorant l’efficacité et le caractère inclusif des marchés du travail ainsi que l’accès à un emploi de qualité grâce au développement des infrastructures en matière sociale et à la promotion de l’économie sociale"/>
        <s v="(ii) Mejora del acceso igualitario a servicios inclusivos y de calidad en el ámbito de la educación, la formación y el aprendizaje permanente mediante el desarrollo de infraestructuras accesible, lo que incluye el fomento de la resiliencia de la educación y la formación en línea y a distancia. (ii) En améliorant l’égalité d’accès à des services inclusifs et de qualité dans l’éducation, la formation et l’apprentissage tout au long de la vie grâce au développement d’infrastructures accessibles, notamment en favorisant la résilience dans le domaine de l’enseignement et de la formation à distance et en ligne"/>
        <s v="(iii) Fomento de la inclusión socioeconómica de las comunidades marginadas, las familias con bajos ingresos y los colectivos menos favorecidos, entre los que se encuentran las personas con necesidades especiales, a través de actuaciones integradas que incluyan la vivienda y los servicios sociales. (iii) En favorisant l’intégration socioéconomique des communautés marginalisées, des ménages à faible revenu et des groupes défavorisés, y compris les personnes ayant des besoins particuliers, au moyen de mesures intégrées, notamment en ce qui concerne le logement et les services sociaux"/>
        <s v="(v) Garantía de la igualdad de acceso a la asistencia sanitaria, reforzando la resiliencia de los sistemas sanitarios, incluida la atención primaria, y fomentando la transición de la asistencia institucional a la asistencia en los ámbitos familiar y local. (v) En garantissant l’égalité d’accès aux soins de santé et en favorisant la résilience des systèmes de santé, y compris les soins de santé primaires, ainsi qu’en promouvant le passage d’une prise en charge institutionnelle à une prise en charge familiale ou de proximité"/>
        <s v="(vi) Refuerzo del papel de la cultura y el turismo sostenible en el desarrollo económico, la inclusión social y la innovación social. (vi) En renforçant le rôle de la culture et du tourisme durable dans le développement économique, l'inclusion sociale et l'innovation sociale"/>
        <s v="(ii) En las zonas no urbanas, el fomento de un desarrollo local social, económico y medioambiental integrado e inclusivo, la cultura y el patrimonio natural, el turismo sostenible y la seguridad. (ii) En encourageant le développement social, économique et environnemental intégré et inclusif, la culture, le patrimoine naturel, le tourisme durable et la sécurité ailleurs que dans les zones urbaines"/>
        <s v="(i) Mejorar la capacidad institucional de las autoridades públicas, en particular las encargadas de administrar un territorio específico, y de las partes interesadas. (i) Le renforcement des capacités institutionnelles des pouvoirs publics, en particulier ceux chargés de gérer un territoire spécifique, et des parties prenantes"/>
        <s v="(ii) Mejorar la administración pública eficiente promoviendo la cooperación jurídica y administrativa y la cooperación entre los ciudadanos, los representantes de la sociedad civil y las instituciones, en particular con miras a resolver obstáculos jurídicos y de otra índole en las regiones fronterizas. (ii) La contribution à l’efficacité de l’administration publique en favorisant la coopération juridique et administrative ainsi que la coopération entre les citoyens, les acteurs de la société civile et les institutions, notamment en vue de remédier aux obstacles juridiques et autres dans les régions frontalières"/>
      </sharedItems>
    </cacheField>
    <cacheField name="Tipo de indicador. Type d'indicateur" numFmtId="0">
      <sharedItems count="2">
        <s v="Realización. Réalisation"/>
        <s v="Resultado. Résultat"/>
      </sharedItems>
    </cacheField>
    <cacheField name="Indicador. Indicateur" numFmtId="0">
      <sharedItems count="23" longText="1">
        <s v="RCO 01 - Empresas apoyadas (de las cuales: micro, pequeñas, medianas, grandes). RCO 01 - Entreprises bénéficiant d’un soutien (dont : micro, petites, moyennes, grandes)"/>
        <s v="RCO 02 - Empresas apoyadas a través de subvenciones"/>
        <s v="RCO 04 - Empresas con apoyo no financiero"/>
        <s v="RCO 87 – Organizaciones que cooperan a través de las fronteras. RCO 87 - Organisations qui coopèrent par-des frontières"/>
        <s v="RCR 03 - Pequeñas y medianas empresas (PYMES) que introducen innovaciones en sus productos o procesos. RCR 03 - Petites et moyennes entreprises (PME) introduisant des innovations en matière de produit ou de procédé*"/>
        <s v="RCR 84 - Organizaciones que cooperan a través de las fronteras tras las finalización del proyecto. RCR 84 - Organisations coopérant par-delà les frontières après la fin d’un projet"/>
        <s v="RCO 14 - Instituciones públicas apoyadas para desarrollar servicios, productos y procesos digitales. RCO 14 – Instituts publics bénéficiant d’un soutien pour l’élaboration de services, produits et processus numériques"/>
        <s v="RCR 11 - Usuarios de servicios, productos y procesos digitales públicos nuevos y mejorados. RCR 11 - Utilisateurs de services, produits et processus numériques publics, nouveaux et réaménagés"/>
        <s v="RCO 121 - Superficie cubierta por medidas de protección contra las catástrofes naturales relacionadas con el clima (distintas de las inundaciones y los incendios forestales). RCO 121 - Zone couverte par des mesures de protection contre les catastrophes naturelles liées à des facteurs climatiques (autres que les inondations et les feux de friches)"/>
        <s v="RCO 28 - Superficie cubierta por medidas de protección contra incendios forestales. RCO 28 – Zone couverte par des mesures de protection contre les feux de friche"/>
        <s v="RCO 83 - Estrategias y planes de acción desarrollados conjuntamente. RCO 83 – Stratégies et plans d’action élaborés conjointement"/>
        <s v="RCO 116 - Soluciones desarrolladas conjuntamente. RCO 116 – Solutions élaborées conjointement"/>
        <s v="RCO 81  - Participaciones en acciones conjuntas transfronterizas"/>
        <s v="RCR 37 - Población que se beneficia de las medidas de protección contra las catástrofes naturales relacionadas con el clima (distintas de las inundaciones y los incendios forestales). RCR 37 - Population bénéficiant de mesures de protection contre les catastrophes naturelles liées à des facteurs climatiques (autres que les inondations et les feux de friches)"/>
        <s v="RCR 36 - Población beneficiada por las medidas de protección contra incendios forestales. RCR 36 - Population bénéficiant de mesures de protection contre les feux de friche"/>
        <s v="RCR 79 - Estrategias y planes de acción conjuntos adoptados por las organizaciones. RCR 79 - Stratégies et plans d’action communs adoptés par des organisations"/>
        <s v="RCR 85 - Participación en acciones transfronterizas después de haber completado el proyecto"/>
        <s v="RCR 104 - Soluciones adoptadas o ampliadas por las organizaciones. RCR 104 - Solutions adoptées ou développées par des organisations"/>
        <s v="RCO 75 - Estrategias de desarrollo territorial integrado apoyadas. RCO 75 – Stratégies de développement territorial intégré bénéficiant d’un soutien"/>
        <s v="RCO 86- Acuerdos administrativos o jurídicos conjuntos firmados. RCO 86 – Conventions administratives ou juridiques communes signées"/>
        <s v="RCR 83 – Personas cubiertas por acuerdos administrativos o legales conjuntos firmados. RCR 83 - Personnes couvertes par des conventions administratives ou juridiques communes signées"/>
        <s v="Indicador Específico de Resultado 01 - Soluciones para la conectividad del territorio adoptadas o ampliadas por las organizaciones" u="1"/>
        <s v="Indicador Específico de Realización 01 - Soluciones para la conectividad del territorio desarrolladas conjuntamente" u="1"/>
      </sharedItems>
    </cacheField>
    <cacheField name="Unidad de medida. Unité de mesure" numFmtId="0">
      <sharedItems/>
    </cacheField>
    <cacheField name="Presupuesto del objetivo específico (FEDER). Budget de l'objectif spécifique (FEDER)" numFmtId="44">
      <sharedItems containsSemiMixedTypes="0" containsString="0" containsNumber="1" minValue="2612642.13" maxValue="39489130.901900001"/>
    </cacheField>
    <cacheField name="Presupuesto medio de los proyectos  que contribuyan a este objetivo específico (FEDER). Budget moyen des projets contribuant à cet objectif spécifique (FEDER)" numFmtId="3">
      <sharedItems containsString="0" containsBlank="1" containsNumber="1" minValue="522528.42599999998" maxValue="2000000"/>
    </cacheField>
    <cacheField name="Proyectos esperados que contribuyan a este objetivo específico. Projets attendus qui contribuent à cet objectif spécifique" numFmtId="0">
      <sharedItems containsString="0" containsBlank="1" containsNumber="1" minValue="4.4261578352499997" maxValue="38.893635842999998"/>
    </cacheField>
    <cacheField name="Porcentaje del presupuesto de proyecto dedicado a acciones que contribuyen a este indicador. Pourcentage du budget du projet consacré aux actions contribuant à cet indicateur" numFmtId="0">
      <sharedItems containsString="0" containsBlank="1" containsNumber="1" minValue="7.0000000000000007E-2" maxValue="0.6"/>
    </cacheField>
    <cacheField name="Importe medio de las acciones que contribuyen a este indicador (FEDER). Montant moyen des actions contribuant à cet indicateur (FEDER)" numFmtId="0">
      <sharedItems containsString="0" containsBlank="1" containsNumber="1" containsInteger="1" minValue="110" maxValue="450000"/>
    </cacheField>
    <cacheField name="Factor de corrección de resultados (RCR). Facteur de correction des résultats (RCR)" numFmtId="0">
      <sharedItems containsString="0" containsBlank="1" containsNumber="1" minValue="0.5" maxValue="1000000"/>
    </cacheField>
    <cacheField name="Valor intermedio estimado (2024). Valeur intermédiaire estimée (2024)" numFmtId="1">
      <sharedItems containsMixedTypes="1" containsNumber="1" minValue="0.69425129894999993" maxValue="10246.681374545455"/>
    </cacheField>
    <cacheField name="Valor final estimado (2029). Valeur finale estimée (2029)" numFmtId="3">
      <sharedItems containsSemiMixedTypes="0" containsString="0" containsNumber="1" minValue="4.6283419929999994" maxValue="8912727.2727272715"/>
    </cacheField>
    <cacheField name="Estimaciones basadas en las evaluaciones del POCTEFA 2014-2020. Estimations basées sur les évaluations du POCTEFA 2014-2020" numFmtId="0">
      <sharedItems containsBlank="1" longText="1"/>
    </cacheField>
    <cacheField name="Estimaciones basadas en el sistema de indicadores del POCTEFA 2014-2020. Estimations basées sur le système d'indicateurs du POCTEFA 2014-2020." numFmtId="0">
      <sharedItems containsBlank="1" longText="1"/>
    </cacheField>
    <cacheField name="Muestreo de proyectos del POCTEFA 2014-2020. Échantillon de projets POCTEFA 2014-2020" numFmtId="0">
      <sharedItems containsBlank="1"/>
    </cacheField>
    <cacheField name="Muestreo de proyectos del POCTEFA 2014-2020. Échantillon de projets POCTEFA 2014-2021"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
  <r>
    <x v="0"/>
    <x v="0"/>
    <s v="Crear un espacio común de conocimiento e innovación, impulsando la transformación digital y el crecimiento sostenible. Création d'un espace commun de la connaissance et de l'innovation, favorisant la transformation numérique et la croissance durable"/>
    <s v="Incrementar el esfuerzo de innovación en todo el territorio, basándose en estrategias de especialización inteligente conjuntas y focalizada sobre las problemáticas del territorio. Accroître l'effort d'innovation sur l'ensemble du territoire, sur la base de stratégies de spécialisation intelligente communes et concentrée sur les problèmes du territoire"/>
    <x v="0"/>
    <x v="0"/>
    <n v="7407729.2307692301"/>
    <n v="6923111.430625448"/>
    <n v="4815024"/>
    <n v="4500022.4299065415"/>
    <n v="315001.57009345852"/>
    <n v="1"/>
    <n v="7407729.2307692301"/>
    <n v="4815024"/>
    <n v="0.4"/>
    <n v="2963091.692307692"/>
    <n v="1926009.6"/>
  </r>
  <r>
    <x v="0"/>
    <x v="0"/>
    <s v="Crear un espacio común de conocimiento e innovación, impulsando la transformación digital y el crecimiento sostenible. Création d'un espace commun de la connaissance et de l'innovation, favorisant la transformation numérique et la croissance durable"/>
    <s v="Incrementar el esfuerzo de innovación en todo el territorio, basándose en estrategias de especialización inteligente conjuntas y focalizada sobre las problemáticas del territorio. Accroître l'effort d'innovation sur l'ensemble du territoire, sur la base de stratégies de spécialisation intelligente communes et concentrée sur les problèmes du territoire"/>
    <x v="0"/>
    <x v="1"/>
    <n v="7407729.2307692301"/>
    <n v="6923111.430625448"/>
    <n v="4815024"/>
    <n v="4500022.4299065415"/>
    <n v="315001.57009345852"/>
    <n v="0"/>
    <n v="0"/>
    <n v="0"/>
    <n v="0"/>
    <n v="0"/>
    <n v="0"/>
  </r>
  <r>
    <x v="0"/>
    <x v="0"/>
    <s v="Crear un espacio común de conocimiento e innovación, impulsando la transformación digital y el crecimiento sostenible. Création d'un espace commun de la connaissance et de l'innovation, favorisant la transformation numérique et la croissance durable"/>
    <s v="Incrementar el esfuerzo de innovación en todo el territorio, basándose en estrategias de especialización inteligente conjuntas y focalizada sobre las problemáticas del territorio. Accroître l'effort d'innovation sur l'ensemble du territoire, sur la base de stratégies de spécialisation intelligente communes et concentrée sur les problèmes du territoire"/>
    <x v="0"/>
    <x v="2"/>
    <n v="7407729.2307692301"/>
    <n v="6923111.430625448"/>
    <n v="4815024"/>
    <n v="4500022.4299065415"/>
    <n v="315001.57009345852"/>
    <n v="0"/>
    <n v="0"/>
    <n v="0"/>
    <n v="0"/>
    <n v="0"/>
    <n v="0"/>
  </r>
  <r>
    <x v="0"/>
    <x v="0"/>
    <s v="Crear un espacio común de conocimiento e innovación, impulsando la transformación digital y el crecimiento sostenible. Création d'un espace commun de la connaissance et de l'innovation, favorisant la transformation numérique et la croissance durable"/>
    <s v="Incrementar el esfuerzo de innovación en todo el territorio, basándose en estrategias de especialización inteligente conjuntas y focalizada sobre las problemáticas del territorio. Accroître l'effort d'innovation sur l'ensemble du territoire, sur la base de stratégies de spécialisation intelligente communes et concentrée sur les problèmes du territoire"/>
    <x v="0"/>
    <x v="3"/>
    <n v="18927769.230769232"/>
    <n v="17689503.953989934"/>
    <n v="12303050"/>
    <n v="11498177.570093457"/>
    <n v="804872.42990654334"/>
    <n v="0"/>
    <n v="0"/>
    <n v="0"/>
    <n v="0"/>
    <n v="0"/>
    <n v="0"/>
  </r>
  <r>
    <x v="0"/>
    <x v="0"/>
    <s v="Crear un espacio común de conocimiento e innovación, impulsando la transformación digital y el crecimiento sostenible. Création d'un espace commun de la connaissance et de l'innovation, favorisant la transformation numérique et la croissance durable"/>
    <s v="Impulsar la digitalización de las administraciones y las empresas. Stimuler la numérisation des administrations et des entreprises."/>
    <x v="1"/>
    <x v="4"/>
    <n v="12346081.538461538"/>
    <n v="11538393.961179007"/>
    <n v="8024953"/>
    <n v="7499956.0747663546"/>
    <n v="524996.92523364536"/>
    <n v="0.4"/>
    <n v="4938432.615384615"/>
    <n v="3209981.2"/>
    <n v="0"/>
    <n v="0"/>
    <n v="0"/>
  </r>
  <r>
    <x v="0"/>
    <x v="0"/>
    <s v="Crear un espacio común de conocimiento e innovación, impulsando la transformación digital y el crecimiento sostenible. Création d'un espace commun de la connaissance et de l'innovation, favorisant la transformation numérique et la croissance durable"/>
    <s v="Impulsar la digitalización de las administraciones y las empresas. Stimuler la numérisation des administrations et des entreprises."/>
    <x v="1"/>
    <x v="5"/>
    <n v="12346081.538461538"/>
    <n v="11538393.961179007"/>
    <n v="8024953"/>
    <n v="7499956.0747663546"/>
    <n v="524996.92523364536"/>
    <n v="0"/>
    <n v="0"/>
    <n v="0"/>
    <n v="0"/>
    <n v="0"/>
    <n v="0"/>
  </r>
  <r>
    <x v="0"/>
    <x v="0"/>
    <s v="Crear un espacio común de conocimiento e innovación, impulsando la transformación digital y el crecimiento sostenible. Création d'un espace commun de la connaissance et de l'innovation, favorisant la transformation numérique et la croissance durable"/>
    <s v="Desarrollar la economía de proximidad, basada en criterios de sostenibilidad ambiental, económica y social. Développer l'économie de proximité, fondée sur des critères de durabilité environnementale, économique et sociale"/>
    <x v="2"/>
    <x v="6"/>
    <n v="5975675.384615384"/>
    <n v="5584743.3501078356"/>
    <n v="3884189"/>
    <n v="3630083.1775700934"/>
    <n v="254105.82242990658"/>
    <n v="0"/>
    <n v="0"/>
    <n v="0"/>
    <n v="0"/>
    <n v="0"/>
    <n v="0"/>
  </r>
  <r>
    <x v="0"/>
    <x v="0"/>
    <s v="Crear un espacio común de conocimiento e innovación, impulsando la transformación digital y el crecimiento sostenible. Création d'un espace commun de la connaissance et de l'innovation, favorisant la transformation numérique et la croissance durable"/>
    <s v="Desarrollar la economía de proximidad, basada en criterios de sostenibilidad ambiental, económica y social. Développer l'économie de proximité, fondée sur des critères de durabilité environnementale, économique et sociale"/>
    <x v="2"/>
    <x v="7"/>
    <n v="6709052.307692307"/>
    <n v="6270142.3436376695"/>
    <n v="4360884"/>
    <n v="4075592.5233644857"/>
    <n v="285291.47663551429"/>
    <n v="0"/>
    <n v="0"/>
    <n v="0"/>
    <n v="0"/>
    <n v="0"/>
    <n v="0"/>
  </r>
  <r>
    <x v="0"/>
    <x v="0"/>
    <s v="Crear un espacio común de conocimiento e innovación, impulsando la transformación digital y el crecimiento sostenible. Création d'un espace commun de la connaissance et de l'innovation, favorisant la transformation numérique et la croissance durable"/>
    <s v="Desarrollar la economía de proximidad, basada en criterios de sostenibilidad ambiental, económica y social. Développer l'économie de proximité, fondée sur des critères de durabilité environnementale, économique et sociale"/>
    <x v="2"/>
    <x v="0"/>
    <n v="1810810.7692307692"/>
    <n v="1692346.5132997842"/>
    <n v="1177027"/>
    <n v="1100025.2336448599"/>
    <n v="77001.766355140135"/>
    <n v="1"/>
    <n v="1810810.7692307692"/>
    <n v="1177027"/>
    <n v="0.4"/>
    <n v="724324.30769230775"/>
    <n v="470810.80000000005"/>
  </r>
  <r>
    <x v="0"/>
    <x v="0"/>
    <s v="Crear un espacio común de conocimiento e innovación, impulsando la transformación digital y el crecimiento sostenible. Création d'un espace commun de la connaissance et de l'innovation, favorisant la transformation numérique et la croissance durable"/>
    <s v="Desarrollar la economía de proximidad, basada en criterios de sostenibilidad ambiental, económica y social. Développer l'économie de proximité, fondée sur des critères de durabilité environnementale, économique et sociale"/>
    <x v="2"/>
    <x v="8"/>
    <n v="3612567.692307692"/>
    <n v="3376231.4881380298"/>
    <n v="2348169"/>
    <n v="2194550.4672897197"/>
    <n v="153618.53271028027"/>
    <n v="0.4"/>
    <n v="1445027.076923077"/>
    <n v="939267.60000000009"/>
    <n v="1"/>
    <n v="3612567.692307692"/>
    <n v="2348169"/>
  </r>
  <r>
    <x v="1"/>
    <x v="1"/>
    <s v="Proteger y consolidar los valores ecológicos del territorio transfronterizo. Protection et consolidation des valeurs écologiques du territoire transfrontalier"/>
    <s v="Prevenir y mitigar las consecuencias del cambio climático en el territorio y ayudar a la adaptación a sus efectos. Prévenir et atténuer les conséquences du changement climatique sur le territoire et faciliter l’adaptation à ses effets"/>
    <x v="3"/>
    <x v="9"/>
    <n v="10823386.153846154"/>
    <n v="10115314.16247304"/>
    <n v="7035201"/>
    <n v="6574954.2056074766"/>
    <n v="460246.79439252336"/>
    <n v="1"/>
    <n v="10823386.153846154"/>
    <n v="7035201"/>
    <n v="1"/>
    <n v="10823386.153846154"/>
    <n v="7035201"/>
  </r>
  <r>
    <x v="1"/>
    <x v="1"/>
    <s v="Proteger y consolidar los valores ecológicos del territorio transfronterizo. Protection et consolidation des valeurs écologiques du territoire transfrontalier"/>
    <s v="Prevenir y mitigar las consecuencias del cambio climático en el territorio y ayudar a la adaptación a sus efectos. Prévenir et atténuer les conséquences du changement climatique sur le territoire et faciliter l’adaptation à ses effets"/>
    <x v="3"/>
    <x v="10"/>
    <n v="10818447.692307692"/>
    <n v="10110698.777857656"/>
    <n v="7031991"/>
    <n v="6571954.2056074766"/>
    <n v="460036.79439252336"/>
    <n v="1"/>
    <n v="10818447.692307692"/>
    <n v="7031991"/>
    <n v="1"/>
    <n v="10818447.692307692"/>
    <n v="7031991"/>
  </r>
  <r>
    <x v="1"/>
    <x v="1"/>
    <s v="Proteger y consolidar los valores ecológicos del territorio transfronterizo. Protection et consolidation des valeurs écologiques du territoire transfrontalier"/>
    <s v="Prevenir y mitigar las consecuencias del cambio climático en el territorio y ayudar a la adaptación a sus efectos. Prévenir et atténuer les conséquences du changement climatique sur le territoire et faciliter l’adaptation à ses effets"/>
    <x v="3"/>
    <x v="11"/>
    <n v="9277187.692307692"/>
    <n v="8670268.8713156004"/>
    <n v="6030172"/>
    <n v="5635674.7663551401"/>
    <n v="394497.23364485987"/>
    <n v="1"/>
    <n v="9277187.692307692"/>
    <n v="6030172"/>
    <n v="1"/>
    <n v="9277187.692307692"/>
    <n v="6030172"/>
  </r>
  <r>
    <x v="1"/>
    <x v="1"/>
    <s v="Proteger y consolidar los valores ecológicos del territorio transfronterizo. Protection et consolidation des valeurs écologiques du territoire transfrontalier"/>
    <s v="Conservar y poner en valor la biodiversidad y los recursos naturales a través de enfoques de gestión comunes. Protéger et valoriser la biodiversité et les ressources naturelles par des approches de gestion communes"/>
    <x v="4"/>
    <x v="12"/>
    <n v="1321276.923076923"/>
    <n v="1234838.2458662831"/>
    <n v="858830"/>
    <n v="802644.85981308401"/>
    <n v="56185.140186915989"/>
    <n v="0"/>
    <n v="0"/>
    <n v="0"/>
    <n v="1"/>
    <n v="1321276.923076923"/>
    <n v="858830"/>
  </r>
  <r>
    <x v="1"/>
    <x v="1"/>
    <s v="Proteger y consolidar los valores ecológicos del territorio transfronterizo. Protection et consolidation des valeurs écologiques du territoire transfrontalier"/>
    <s v="Conservar y poner en valor la biodiversidad y los recursos naturales a través de enfoques de gestión comunes. Protéger et valoriser la biodiversité et les ressources naturelles par des approches de gestion communes"/>
    <x v="4"/>
    <x v="13"/>
    <n v="15111692.307692308"/>
    <n v="14123076.923076922"/>
    <n v="9822600"/>
    <n v="9180000"/>
    <n v="642600"/>
    <n v="0.4"/>
    <n v="6044676.9230769239"/>
    <n v="3929040"/>
    <n v="1"/>
    <n v="15111692.307692308"/>
    <n v="9822600"/>
  </r>
  <r>
    <x v="1"/>
    <x v="1"/>
    <s v="Proteger y consolidar los valores ecológicos del territorio transfronterizo. Protection et consolidation des valeurs écologiques du territoire transfrontalier"/>
    <s v="Desarrollar la economía circular y neutra en carbono y contribuir al Pacto Verde Europeo. Développer l'économie circulaire et neutre en carbone et contribuer au Pacte Vert Européen"/>
    <x v="5"/>
    <x v="14"/>
    <n v="11259692.307692308"/>
    <n v="10523076.923076922"/>
    <n v="7318800"/>
    <n v="6840000"/>
    <n v="478800"/>
    <n v="0.4"/>
    <n v="4503876.923076923"/>
    <n v="2927520"/>
    <n v="0.4"/>
    <n v="4503876.923076923"/>
    <n v="2927520"/>
  </r>
  <r>
    <x v="1"/>
    <x v="1"/>
    <s v="Proteger y consolidar los valores ecológicos del territorio transfronterizo. Protection et consolidation des valeurs écologiques du territoire transfrontalier"/>
    <s v="Desarrollar la economía circular y neutra en carbono y contribuir al Pacto Verde Europeo. Développer l'économie circulaire et neutre en carbone et contribuer au Pacte Vert Européen"/>
    <x v="5"/>
    <x v="15"/>
    <n v="7155869.230769231"/>
    <n v="6687728.2530553555"/>
    <n v="4651315"/>
    <n v="4347023.3644859809"/>
    <n v="304291.63551401906"/>
    <n v="0.4"/>
    <n v="2862347.6923076925"/>
    <n v="1860526"/>
    <n v="1"/>
    <n v="7155869.230769231"/>
    <n v="4651315"/>
  </r>
  <r>
    <x v="1"/>
    <x v="1"/>
    <s v="Proteger y consolidar los valores ecológicos del territorio transfronterizo. Protection et consolidation des valeurs écologiques du territoire transfrontalier"/>
    <s v="Conservar y poner en valor la biodiversidad y los recursos naturales a través de enfoques de gestión comunes. Protéger et valoriser la biodiversité et les ressources naturelles par des approches de gestion communes"/>
    <x v="6"/>
    <x v="16"/>
    <n v="17998867.692307692"/>
    <n v="16821371.675053917"/>
    <n v="11699264"/>
    <n v="10933891.588785047"/>
    <n v="765372.41121495329"/>
    <n v="0.4"/>
    <n v="7199547.076923077"/>
    <n v="4679705.6000000006"/>
    <n v="1"/>
    <n v="17998867.692307692"/>
    <n v="11699264"/>
  </r>
  <r>
    <x v="1"/>
    <x v="1"/>
    <s v="Proteger y consolidar los valores ecológicos del territorio transfronterizo. Protection et consolidation des valeurs écologiques du territoire transfrontalier"/>
    <s v="Conservar y poner en valor la biodiversidad y los recursos naturales a través de enfoques de gestión comunes. Protéger et valoriser la biodiversité et les ressources naturelles par des approches de gestion communes"/>
    <x v="6"/>
    <x v="17"/>
    <n v="7166923.076923077"/>
    <n v="6698058.9503953988"/>
    <n v="4658500"/>
    <n v="4353738.3177570095"/>
    <n v="304761.68224299047"/>
    <n v="0.4"/>
    <n v="2866769.230769231"/>
    <n v="1863400"/>
    <n v="1"/>
    <n v="7166923.076923077"/>
    <n v="4658500"/>
  </r>
  <r>
    <x v="2"/>
    <x v="2"/>
    <s v="Facilitar el acceso al empleo y a la formación de calidad en el espacio transfronterizo. Faciliter l'accès à l'emploi et à une formation de qualité dans la zone transfrontalière "/>
    <s v="Reforzar la integración de los mercados de trabajo transfronterizos y mejorar la calidad del empleo y la formación en el territorio transfronterizo. Renforcer l’intégration des marchés du travail transfrontaliers et améliorer la qualité de l'emploi et de la formation dans le territoire transfrontalier."/>
    <x v="7"/>
    <x v="18"/>
    <n v="5004278.461538461"/>
    <n v="4676895.75844716"/>
    <n v="3252781"/>
    <n v="3039982.242990654"/>
    <n v="212798.75700934604"/>
    <n v="0"/>
    <n v="0"/>
    <n v="0"/>
    <n v="0"/>
    <n v="0"/>
    <n v="0"/>
  </r>
  <r>
    <x v="2"/>
    <x v="2"/>
    <s v="Facilitar el acceso al empleo y a la formación de calidad en el espacio transfronterizo. Faciliter l'accès à l'emploi et à une formation de qualité dans la zone transfrontalière "/>
    <s v="Reforzar la integración de los mercados de trabajo transfronterizos y mejorar la calidad del empleo y la formación en el territorio transfronterizo. Renforcer l’intégration des marchés du travail transfrontaliers et améliorer la qualité de l'emploi et de la formation dans le territoire transfrontalier."/>
    <x v="7"/>
    <x v="19"/>
    <n v="5004278.461538461"/>
    <n v="4676895.75844716"/>
    <n v="3252781"/>
    <n v="3039982.242990654"/>
    <n v="212798.75700934604"/>
    <n v="0"/>
    <n v="0"/>
    <n v="0"/>
    <n v="0"/>
    <n v="0"/>
    <n v="0"/>
  </r>
  <r>
    <x v="2"/>
    <x v="2"/>
    <s v="Facilitar el acceso al empleo y a la formación de calidad en el espacio transfronterizo. Faciliter l'accès à l'emploi et à une formation de qualité dans la zone transfrontalière "/>
    <s v="Reforzar la integración de los mercados de trabajo transfronterizos y mejorar la calidad del empleo y la formación en el territorio transfronterizo. Renforcer l’intégration des marchés du travail transfrontaliers et améliorer la qualité de l'emploi et de la formation dans le territoire transfrontalier."/>
    <x v="7"/>
    <x v="20"/>
    <n v="2502138.4615384615"/>
    <n v="2338447.1603163192"/>
    <n v="1626390"/>
    <n v="1519990.6542056075"/>
    <n v="106399.34579439252"/>
    <n v="0"/>
    <n v="0"/>
    <n v="0"/>
    <n v="0"/>
    <n v="0"/>
    <n v="0"/>
  </r>
  <r>
    <x v="2"/>
    <x v="2"/>
    <s v="Facilitar el acceso al empleo y a la formación de calidad en el espacio transfronterizo. Faciliter l'accès à l'emploi et à une formation de qualité dans la zone transfrontalière "/>
    <s v="Reforzar la integración de los mercados de trabajo transfronterizos y mejorar la calidad del empleo y la formación en el territorio transfronterizo. Renforcer l’intégration des marchés du travail transfrontaliers et améliorer la qualité de l'emploi et de la formation dans le territoire transfrontalier."/>
    <x v="8"/>
    <x v="21"/>
    <n v="3621538.4615384615"/>
    <n v="3384615.3846153845"/>
    <n v="2354000"/>
    <n v="2200000"/>
    <n v="154000"/>
    <n v="0"/>
    <n v="0"/>
    <n v="0"/>
    <n v="0"/>
    <n v="0"/>
    <n v="0"/>
  </r>
  <r>
    <x v="2"/>
    <x v="2"/>
    <s v="Facilitar el acceso al empleo y a la formación de calidad en el espacio transfronterizo. Faciliter l'accès à l'emploi et à une formation de qualité dans la zone transfrontalière "/>
    <s v="Reforzar la integración de los mercados de trabajo transfronterizos y mejorar la calidad del empleo y la formación en el territorio transfronterizo. Renforcer l’intégration des marchés du travail transfrontaliers et améliorer la qualité de l'emploi et de la formation dans le territoire transfrontalier."/>
    <x v="8"/>
    <x v="22"/>
    <n v="6518769.230769231"/>
    <n v="6092307.692307692"/>
    <n v="4237200"/>
    <n v="3960000"/>
    <n v="277200"/>
    <n v="0"/>
    <n v="0"/>
    <n v="0"/>
    <n v="0"/>
    <n v="0"/>
    <n v="0"/>
  </r>
  <r>
    <x v="2"/>
    <x v="2"/>
    <s v="Facilitar el acceso al empleo y a la formación de calidad en el espacio transfronterizo. Faciliter l'accès à l'emploi et à une formation de qualité dans la zone transfrontalière "/>
    <s v="Reforzar la integración de los mercados de trabajo transfronterizos y mejorar la calidad del empleo y la formación en el territorio transfronterizo. Renforcer l’intégration des marchés du travail transfrontaliers et améliorer la qualité de l'emploi et de la formation dans le territoire transfrontalier."/>
    <x v="8"/>
    <x v="23"/>
    <n v="4345761.538461538"/>
    <n v="4061459.3817397552"/>
    <n v="2824745"/>
    <n v="2639948.5981308408"/>
    <n v="184796.40186915919"/>
    <n v="0"/>
    <n v="0"/>
    <n v="0"/>
    <n v="0"/>
    <n v="0"/>
    <n v="0"/>
  </r>
  <r>
    <x v="2"/>
    <x v="3"/>
    <s v="Construir un espacio transfronterizo inclusivo y socialmente más integrado. Construire un espace transfrontalier plus intégré et plus inclusif sur le plan social "/>
    <s v="Hacer frente al envejecimiento de la población del conjunto del territorio y a los procesos de despoblación de los territorios rurales y de montaña. Luchar contra la pobreza y las situaciones de vulnerabilidad social en el ámbito transfronterizo. Faire face au vieillissement de la population sur l'ensemble du territoire et aux processus de dépeuplement dans les zones rurales et de montagne. Lutter contre la pauvreté et la vulnérabilité sociale dans le contexte transfrontalier"/>
    <x v="9"/>
    <x v="23"/>
    <n v="4970316.923076923"/>
    <n v="4645156.0028756289"/>
    <n v="3230706"/>
    <n v="3019351.4018691587"/>
    <n v="211354.59813084127"/>
    <n v="0"/>
    <n v="0"/>
    <n v="0"/>
    <n v="0"/>
    <n v="0"/>
    <n v="0"/>
  </r>
  <r>
    <x v="2"/>
    <x v="3"/>
    <s v="Construir un espacio transfronterizo inclusivo y socialmente más integrado. Construire un espace transfrontalier plus intégré et plus inclusif sur le plan social "/>
    <s v="Hacer frente al envejecimiento de la población del conjunto del territorio y a los procesos de despoblación de los territorios rurales y de montaña. Luchar contra la pobreza y las situaciones de vulnerabilidad social en el ámbito transfronterizo. Faire face au vieillissement de la population sur l'ensemble du territoire et aux processus de dépeuplement dans les zones rurales et de montagne. Lutter contre la pauvreté et la vulnérabilité sociale dans le contexte transfrontalier"/>
    <x v="9"/>
    <x v="24"/>
    <n v="6065549.230769231"/>
    <n v="5668737.5988497483"/>
    <n v="3942607"/>
    <n v="3684679.439252336"/>
    <n v="257927.56074766396"/>
    <n v="0"/>
    <n v="0"/>
    <n v="0"/>
    <n v="0"/>
    <n v="0"/>
    <n v="0"/>
  </r>
  <r>
    <x v="2"/>
    <x v="3"/>
    <s v="Construir un espacio transfronterizo inclusivo y socialmente más integrado. Construire un espace transfrontalier plus intégré et plus inclusif sur le plan social "/>
    <s v="Hacer frente al envejecimiento de la población del conjunto del territorio y a los procesos de despoblación de los territorios rurales y de montaña. Luchar contra la pobreza y las situaciones de vulnerabilidad social en el ámbito transfronterizo. Faire face au vieillissement de la population sur l'ensemble du territoire et aux processus de dépeuplement dans les zones rurales et de montagne. Lutter contre la pauvreté et la vulnérabilité sociale dans le contexte transfrontalier"/>
    <x v="10"/>
    <x v="25"/>
    <n v="6579912.307692307"/>
    <n v="6149450.7548526227"/>
    <n v="4276943"/>
    <n v="3997142.9906542054"/>
    <n v="279800.00934579456"/>
    <n v="0"/>
    <n v="0"/>
    <n v="0"/>
    <n v="0"/>
    <n v="0"/>
    <n v="0"/>
  </r>
  <r>
    <x v="2"/>
    <x v="3"/>
    <s v="Construir un espacio transfronterizo inclusivo y socialmente más integrado. Construire un espace transfrontalier plus intégré et plus inclusif sur le plan social "/>
    <s v="Hacer frente al envejecimiento de la población del conjunto del territorio y a los procesos de despoblación de los territorios rurales y de montaña. Luchar contra la pobreza y las situaciones de vulnerabilidad social en el ámbito transfronterizo. Faire face au vieillissement de la population sur l'ensemble du territoire et aux processus de dépeuplement dans les zones rurales et de montagne. Lutter contre la pauvreté et la vulnérabilité sociale dans le contexte transfrontalier"/>
    <x v="10"/>
    <x v="26"/>
    <n v="5600000"/>
    <n v="5233644.8598130839"/>
    <n v="3640000"/>
    <n v="3401869.1588785043"/>
    <n v="238130.8411214957"/>
    <n v="0"/>
    <n v="0"/>
    <n v="0"/>
    <n v="0"/>
    <n v="0"/>
    <n v="0"/>
  </r>
  <r>
    <x v="2"/>
    <x v="3"/>
    <s v="Construir un espacio transfronterizo inclusivo y socialmente más integrado. Construire un espace transfrontalier plus intégré et plus inclusif sur le plan social "/>
    <s v="Hacer frente al envejecimiento de la población del conjunto del territorio y a los procesos de despoblación de los territorios rurales y de montaña. Luchar contra la pobreza y las situaciones de vulnerabilidad social en el ámbito transfronterizo. Faire face au vieillissement de la population sur l'ensemble du territoire et aux processus de dépeuplement dans les zones rurales et de montagne. Lutter contre la pauvreté et la vulnérabilité sociale dans le contexte transfrontalier"/>
    <x v="10"/>
    <x v="27"/>
    <n v="2800000"/>
    <n v="2616822.4299065419"/>
    <n v="1820000"/>
    <n v="1700934.5794392521"/>
    <n v="119065.42056074785"/>
    <n v="0"/>
    <n v="0"/>
    <n v="0"/>
    <n v="0"/>
    <n v="0"/>
    <n v="0"/>
  </r>
  <r>
    <x v="2"/>
    <x v="4"/>
    <s v="Impulsar el territorio transfronterizo como destino turístico sostenible, desarrollar la cultura y el patrimonio común, y fomentar la actividad y capacidad de sus agentes. Développer le territoire transfrontalier comme destination touristique durable, valoriser la culture et le patrimoine communs et promouvoir l'activité et la capacité de ses acteurs"/>
    <s v="Procurar la puesta en valor y aprovechamiento sostenible de los recursos turísticos del territorio. Assurer la valorisation et la durabilité des ressources touristiques du territoire. "/>
    <x v="11"/>
    <x v="28"/>
    <n v="28069692.307692308"/>
    <n v="26233357.296908699"/>
    <n v="18245300"/>
    <n v="17051682.242990654"/>
    <n v="1193617.757009346"/>
    <n v="0"/>
    <n v="0"/>
    <n v="0"/>
    <n v="0"/>
    <n v="0"/>
    <n v="0"/>
  </r>
  <r>
    <x v="2"/>
    <x v="4"/>
    <s v="Impulsar el territorio transfronterizo como destino turístico sostenible, desarrollar la cultura y el patrimonio común, y fomentar la actividad y capacidad de sus agentes. Développer le territoire transfrontalier comme destination touristique durable, valoriser la culture et le patrimoine communs et promouvoir l'activité et la capacité de ses acteurs"/>
    <s v="Procurar la puesta en valor y aprovechamiento sostenible de los recursos turísticos del territorio. Assurer la valorisation et la durabilité des ressources touristiques du territoire. "/>
    <x v="11"/>
    <x v="29"/>
    <n v="6792461.538461538"/>
    <n v="6348094.8957584463"/>
    <n v="4415100"/>
    <n v="4126261.6822429905"/>
    <n v="288838.31775700953"/>
    <n v="0"/>
    <n v="0"/>
    <n v="0"/>
    <n v="1"/>
    <n v="6792461.538461538"/>
    <n v="4415100"/>
  </r>
  <r>
    <x v="2"/>
    <x v="4"/>
    <s v="Impulsar el territorio transfronterizo como destino turístico sostenible, desarrollar la cultura y el patrimonio común, y fomentar la actividad y capacidad de sus agentes. Développer le territoire transfrontalier comme destination touristique durable, valoriser la culture et le patrimoine communs et promouvoir l'activité et la capacité de ses acteurs"/>
    <s v="Procurar la puesta en valor y aprovechamiento sostenible de los recursos turísticos del territorio. Assurer la valorisation et la durabilité des ressources touristiques du territoire. "/>
    <x v="11"/>
    <x v="30"/>
    <n v="11991032.307692308"/>
    <n v="11206572.250179727"/>
    <n v="7794171"/>
    <n v="7284271.9626168218"/>
    <n v="509899.03738317825"/>
    <n v="0"/>
    <n v="0"/>
    <n v="0"/>
    <n v="0"/>
    <n v="0"/>
    <n v="0"/>
  </r>
  <r>
    <x v="2"/>
    <x v="4"/>
    <s v="Impulsar el territorio transfronterizo como destino turístico sostenible, desarrollar la cultura y el patrimonio común, y fomentar la actividad y capacidad de sus agentes. Développer le territoire transfrontalier comme destination touristique durable, valoriser la culture et le patrimoine communs et promouvoir l'activité et la capacité de ses acteurs"/>
    <s v="Procurar la puesta en valor y aprovechamiento sostenible de los recursos turísticos del territorio. Assurer la valorisation et la durabilité des ressources touristiques du territoire. "/>
    <x v="11"/>
    <x v="17"/>
    <n v="4615384.615384615"/>
    <n v="4313443.5657800138"/>
    <n v="3000000"/>
    <n v="2803738.3177570091"/>
    <n v="196261.68224299094"/>
    <n v="0.4"/>
    <n v="1846153.846153846"/>
    <n v="1200000"/>
    <n v="1"/>
    <n v="4615384.615384615"/>
    <n v="3000000"/>
  </r>
  <r>
    <x v="2"/>
    <x v="4"/>
    <s v="Impulsar el territorio transfronterizo como destino turístico sostenible, desarrollar la cultura y el patrimonio común, y fomentar la actividad y capacidad de sus agentes. Développer le territoire transfrontalier comme destination touristique durable, valoriser la culture et le patrimoine communs et promouvoir l'activité et la capacité de ses acteurs"/>
    <s v="Procurar la puesta en valor y aprovechamiento sostenible de los recursos turísticos del territorio. Assurer la valorisation et la durabilité des ressources touristiques du territoire. "/>
    <x v="11"/>
    <x v="16"/>
    <n v="6153846.153846154"/>
    <n v="5751258.087706686"/>
    <n v="4000000"/>
    <n v="3738317.7570093456"/>
    <n v="261682.24299065443"/>
    <n v="0.4"/>
    <n v="2461538.4615384615"/>
    <n v="1600000"/>
    <n v="1"/>
    <n v="6153846.153846154"/>
    <n v="4000000"/>
  </r>
  <r>
    <x v="3"/>
    <x v="5"/>
    <s v="Vertebrar territorial, social y económicamente el espacio transfronterizo. Intégration territoriale, sociale et économique de la zone transfrontalière "/>
    <s v="Articular social y culturalmente el territorio transfronterizo. Desarrollar la economía de proximidad, basada en criterios de sostenibilidad ambiental, económica y social. Renforcer la structuration sociale et culturelle du territoire transfrontalier. Développer l'économie de proximité, fondée sur des critères de durabilité environnementale, économique et sociale"/>
    <x v="12"/>
    <x v="31"/>
    <n v="6930599.538461539"/>
    <n v="6477195.8303378867"/>
    <n v="4504889.7"/>
    <n v="4210177.2897196263"/>
    <n v="294712.41028037388"/>
    <n v="0"/>
    <n v="0"/>
    <n v="0"/>
    <n v="0"/>
    <n v="0"/>
    <n v="0"/>
  </r>
  <r>
    <x v="3"/>
    <x v="5"/>
    <s v="Vertebrar territorial, social y económicamente el espacio transfronterizo. Intégration territoriale, sociale et économique de la zone transfrontalière "/>
    <s v="Articular social y culturalmente el territorio transfronterizo. Desarrollar la economía de proximidad, basada en criterios de sostenibilidad ambiental, económica y social. Renforcer la structuration sociale et culturelle du territoire transfrontalier. Développer l'économie de proximité, fondée sur des critères de durabilité environnementale, économique et sociale"/>
    <x v="12"/>
    <x v="32"/>
    <n v="13861199.076923078"/>
    <n v="12954391.660675773"/>
    <n v="9009779.4000000004"/>
    <n v="8420354.5794392526"/>
    <n v="589424.82056074776"/>
    <n v="1"/>
    <n v="13861199.076923078"/>
    <n v="9009779.4000000004"/>
    <n v="0.4"/>
    <n v="5544479.6307692314"/>
    <n v="3603911.7600000002"/>
  </r>
  <r>
    <x v="3"/>
    <x v="5"/>
    <s v="Vertebrar territorial, social y económicamente el espacio transfronterizo. Intégration territoriale, sociale et économique de la zone transfrontalière "/>
    <s v="Articular social y culturalmente el territorio transfronterizo. Desarrollar la economía de proximidad, basada en criterios de sostenibilidad ambiental, económica y social. Renforcer la structuration sociale et culturelle du territoire transfrontalier. Développer l'économie de proximité, fondée sur des critères de durabilité environnementale, économique et sociale"/>
    <x v="12"/>
    <x v="29"/>
    <n v="10784276"/>
    <n v="10078762.616822429"/>
    <n v="7009779.4000000004"/>
    <n v="6551195.7009345796"/>
    <n v="458583.69906542078"/>
    <n v="0"/>
    <n v="0"/>
    <n v="0"/>
    <n v="1"/>
    <n v="10784276"/>
    <n v="7009779.4000000004"/>
  </r>
  <r>
    <x v="3"/>
    <x v="5"/>
    <s v="Vertebrar territorial, social y económicamente el espacio transfronterizo. Intégration territoriale, sociale et économique de la zone transfrontalière "/>
    <s v="Articular social y culturalmente el territorio transfronterizo. Desarrollar la economía de proximidad, basada en criterios de sostenibilidad ambiental, económica y social. Renforcer la structuration sociale et culturelle du territoire transfrontalier. Développer l'économie de proximité, fondée sur des critères de durabilité environnementale, économique et sociale"/>
    <x v="12"/>
    <x v="23"/>
    <n v="10784276"/>
    <n v="10078762.616822429"/>
    <n v="7009779.4000000004"/>
    <n v="6551195.7009345796"/>
    <n v="458583.69906542078"/>
    <n v="0"/>
    <n v="0"/>
    <n v="0"/>
    <n v="0"/>
    <n v="0"/>
    <n v="0"/>
  </r>
  <r>
    <x v="3"/>
    <x v="5"/>
    <s v="Vertebrar territorial, social y económicamente el espacio transfronterizo. Intégration territoriale, sociale et économique de la zone transfrontalière "/>
    <s v="Articular social y culturalmente el territorio transfronterizo. Desarrollar la economía de proximidad, basada en criterios de sostenibilidad ambiental, económica y social. Renforcer la structuration sociale et culturelle du territoire transfrontalier. Développer l'économie de proximité, fondée sur des critères de durabilité environnementale, économique et sociale"/>
    <x v="12"/>
    <x v="16"/>
    <n v="13861199.076923078"/>
    <n v="12954391.660675773"/>
    <n v="9009779.4000000004"/>
    <n v="8420354.5794392526"/>
    <n v="589424.82056074776"/>
    <n v="0.4"/>
    <n v="5544479.6307692314"/>
    <n v="3603911.7600000002"/>
    <n v="1"/>
    <n v="13861199.076923078"/>
    <n v="9009779.4000000004"/>
  </r>
  <r>
    <x v="3"/>
    <x v="5"/>
    <s v="Vertebrar territorial, social y económicamente el espacio transfronterizo. Intégration territoriale, sociale et économique de la zone transfrontalière "/>
    <s v="Articular social y culturalmente el territorio transfronterizo. Desarrollar la economía de proximidad, basada en criterios de sostenibilidad ambiental, económica y social. Renforcer la structuration sociale et culturelle du territoire transfrontalier. Développer l'économie de proximité, fondée sur des critères de durabilité environnementale, économique et sociale"/>
    <x v="12"/>
    <x v="25"/>
    <n v="6930599.538461539"/>
    <n v="6477195.8303378867"/>
    <n v="4504889.7"/>
    <n v="4210177.2897196263"/>
    <n v="294712.41028037388"/>
    <n v="0"/>
    <n v="0"/>
    <n v="0"/>
    <n v="0"/>
    <n v="0"/>
    <n v="0"/>
  </r>
  <r>
    <x v="3"/>
    <x v="5"/>
    <s v="Vertebrar territorial, social y económicamente el espacio transfronterizo. Intégration territoriale, sociale et économique de la zone transfrontalière "/>
    <s v="Articular social y culturalmente el territorio transfronterizo. Desarrollar la economía de proximidad, basada en criterios de sostenibilidad ambiental, económica y social. Renforcer la structuration sociale et culturelle du territoire transfrontalier. Développer l'économie de proximité, fondée sur des critères de durabilité environnementale, économique et sociale"/>
    <x v="12"/>
    <x v="17"/>
    <n v="6153846.153846154"/>
    <n v="5751258.087706686"/>
    <n v="4000000"/>
    <n v="3738317.7570093456"/>
    <n v="261682.24299065443"/>
    <n v="0.4"/>
    <n v="2461538.4615384615"/>
    <n v="1600000"/>
    <n v="1"/>
    <n v="6153846.153846154"/>
    <n v="4000000"/>
  </r>
  <r>
    <x v="4"/>
    <x v="6"/>
    <s v="Hacia un espacio transfronterizo más integrado. Vers une zone transfrontalière plus intégrée "/>
    <s v="Consolidar las estructuras de cooperación y mejorar el conocimiento del territorio transfronterizo. Consolider les démarches et de coopération et améliorer la connaissance du territoire transfrontalier"/>
    <x v="13"/>
    <x v="33"/>
    <n v="7164581.538461538"/>
    <n v="6695870.5966930259"/>
    <n v="4656978"/>
    <n v="4352315.8878504671"/>
    <n v="304662.11214953288"/>
    <n v="0"/>
    <n v="0"/>
    <n v="0"/>
    <n v="0"/>
    <n v="0"/>
    <n v="0"/>
  </r>
  <r>
    <x v="4"/>
    <x v="6"/>
    <s v="Hacia un espacio transfronterizo más integrado. Vers une zone transfrontalière plus intégrée "/>
    <s v="Consolidar las estructuras de cooperación y mejorar el conocimiento del territorio transfronterizo. Consolider les démarches et de coopération et améliorer la connaissance du territoire transfrontalier"/>
    <x v="13"/>
    <x v="34"/>
    <n v="7407692.307692307"/>
    <n v="6923076.9230769221"/>
    <n v="4815000"/>
    <n v="4500000"/>
    <n v="315000"/>
    <n v="0"/>
    <n v="0"/>
    <n v="0"/>
    <n v="0"/>
    <n v="0"/>
    <n v="0"/>
  </r>
  <r>
    <x v="4"/>
    <x v="6"/>
    <s v="Hacia un espacio transfronterizo más integrado. Vers une zone transfrontalière plus intégrée "/>
    <s v="Identificar y reducir los obstáculos jurídicos y administrativos derivados del hecho fronterizo. Hacer más eficiente la prestación de servicios públicos transfronterizos. Lever les obstacles juridiques et administratifs résultant du fait frontalier"/>
    <x v="14"/>
    <x v="35"/>
    <n v="2411612.3076923075"/>
    <n v="2253843.2782171099"/>
    <n v="1567548"/>
    <n v="1464998.1308411213"/>
    <n v="102549.86915887869"/>
    <n v="0"/>
    <n v="0"/>
    <n v="0"/>
    <n v="0"/>
    <n v="0"/>
    <n v="0"/>
  </r>
  <r>
    <x v="4"/>
    <x v="6"/>
    <s v="Hacia un espacio transfronterizo más integrado. Vers une zone transfrontalière plus intégrée "/>
    <s v="Identificar y reducir los obstáculos jurídicos y administrativos derivados del hecho fronterizo. Hacer más eficiente la prestación de servicios públicos transfronterizos. Lever les obstacles juridiques et administratifs résultant du fait frontalier"/>
    <x v="14"/>
    <x v="33"/>
    <n v="2159764.6153846155"/>
    <n v="2018471.6031631918"/>
    <n v="1403847"/>
    <n v="1312006.5420560746"/>
    <n v="91840.457943925401"/>
    <n v="0"/>
    <n v="0"/>
    <n v="0"/>
    <n v="0"/>
    <n v="0"/>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2">
  <r>
    <x v="0"/>
    <s v="Crear un espacio común de conocimiento e innovación, impulsando la transformación digital y el crecimiento sostenible. Création d'un espace commun de la connaissance et de l'innovation, favorisant la transformation numérique et la croissance durable"/>
    <x v="0"/>
    <x v="0"/>
    <x v="0"/>
    <s v="Número de empresas, desagregadas en micro, pequeñas, medianas y grandes. Nombre de micro-entreprises, petites entreprises, moyennes entreprises et grandes entreprises"/>
    <n v="25000000"/>
    <n v="900000"/>
    <n v="27.777777777777779"/>
    <n v="0.4"/>
    <n v="175000"/>
    <n v="1"/>
    <n v="8.5714285714285712"/>
    <n v="57.142857142857146"/>
    <m/>
    <s v="Basado en el CO01 “número de empresas que reciben apoyo”. Basé sur CO01 &quot;nombre d'entreprises bénéficiant d'un soutien&quot;."/>
    <m/>
    <m/>
  </r>
  <r>
    <x v="0"/>
    <s v="Crear un espacio común de conocimiento e innovación, impulsando la transformación digital y el crecimiento sostenible. Création d'un espace commun de la connaissance et de l'innovation, favorisant la transformation numérique et la croissance durable"/>
    <x v="0"/>
    <x v="0"/>
    <x v="1"/>
    <s v="Número de empresas, desagregadas en micro, pequeñas, medianas y grandes. Nombre de micro-entreprises, petites entreprises, moyennes entreprises et grandes entreprises"/>
    <n v="25000000"/>
    <n v="900000"/>
    <n v="27.777777777777779"/>
    <n v="0.4"/>
    <n v="175000"/>
    <n v="1"/>
    <n v="3"/>
    <n v="20"/>
    <m/>
    <s v="Basado en el CO01 “número de empresas que reciben apoyo”. Basé sur CO01 &quot;nombre d'entreprises bénéficiant d'un soutien&quot;."/>
    <m/>
    <m/>
  </r>
  <r>
    <x v="0"/>
    <s v="Crear un espacio común de conocimiento e innovación, impulsando la transformación digital y el crecimiento sostenible. Création d'un espace commun de la connaissance et de l'innovation, favorisant la transformation numérique et la croissance durable"/>
    <x v="0"/>
    <x v="0"/>
    <x v="2"/>
    <s v="Número de empresas, desagregadas en micro, pequeñas, medianas y grandes. Nombre de micro-entreprises, petites entreprises, moyennes entreprises et grandes entreprises"/>
    <n v="25000000"/>
    <n v="900000"/>
    <n v="27.777777777777779"/>
    <n v="0.4"/>
    <n v="175000"/>
    <n v="1"/>
    <n v="5.55"/>
    <n v="37"/>
    <m/>
    <s v="Basado en el CO01 “número de empresas que reciben apoyo”. Basé sur CO01 &quot;nombre d'entreprises bénéficiant d'un soutien&quot;."/>
    <m/>
    <m/>
  </r>
  <r>
    <x v="0"/>
    <s v="Crear un espacio común de conocimiento e innovación, impulsando la transformación digital y el crecimiento sostenible. Création d'un espace commun de la connaissance et de l'innovation, favorisant la transformation numérique et la croissance durable"/>
    <x v="0"/>
    <x v="0"/>
    <x v="3"/>
    <s v="Número de organizaciones. Nombre d'organisations"/>
    <n v="25000000"/>
    <n v="900000"/>
    <n v="27.777777777777779"/>
    <n v="0.2"/>
    <n v="175000"/>
    <n v="1"/>
    <n v="4.2857142857142856"/>
    <n v="28.571428571428573"/>
    <s v="En base a las conclusiones de la Evaluación del Eje 1,  los datos obtenidos de la BD de benficiarios del 14/20 (una vez eliminadas las duplicidades) y los datos obtenidos a partir del muestreo seleccionado(dos proyectos tipo con dos y tres centros de investigación en el partenario, respectivamente), se estima una media de 2 Instituciones/organismos participantes. De la base de datos se identifican en torno a 45 entidades de investigación. El alcance previsto para este indicador es de 46 Centros de investigación. El valor final se fija eliminando las posibles duplicidades, como recomienda la ficha correspondiente del Staff Working document de la CE. Sur la base des résultats de l'évaluation de l'axe 1, des données obtenues à partir de la base de données des bénéficiaires 14/20 (après élimination des doublons) et des données obtenues à partir de l'échantillon sélectionné (deux projets de l'échantillon avec deux et trois centres de recherche dans le partenariat, respectivement), une moyenne de 2 institutions/agences participantes est estimée. Environ 45 entités de recherche sont identifiées dans la base de données. Le champ d'application prévu pour cet indicateur est de 46 centres de recherche. La valeur finale est fixée en éliminant les éventuels doublons, comme le recommande la fiche correspondante du document de travail des services de la CE."/>
    <m/>
    <s v="LANALAND Y HEALTH LSR."/>
    <m/>
  </r>
  <r>
    <x v="0"/>
    <s v="Crear un espacio común de conocimiento e innovación, impulsando la transformación digital y el crecimiento sostenible. Création d'un espace commun de la connaissance et de l'innovation, favorisant la transformation numérique et la croissance durable"/>
    <x v="0"/>
    <x v="1"/>
    <x v="4"/>
    <s v="Número de pequeñas y medianas empresas. Nombre de PME"/>
    <n v="25000000"/>
    <n v="900000"/>
    <n v="27.777777777777779"/>
    <n v="0.4"/>
    <n v="175000"/>
    <n v="0.5"/>
    <s v="N/A"/>
    <n v="28.571428571428573"/>
    <m/>
    <s v="Este indicador va ligado al RCO 01, se considera que el 50% de las empresas apoyadas introduzcan innovaciones en sus productos o procesos. Cet indicateur est lié au RCO 01, il est considéré que 50% des entreprises soutenues introduisent des innovations dans leurs produits ou processus. "/>
    <m/>
    <m/>
  </r>
  <r>
    <x v="0"/>
    <s v="Crear un espacio común de conocimiento e innovación, impulsando la transformación digital y el crecimiento sostenible. Création d'un espace commun de la connaissance et de l'innovation, favorisant la transformation numérique et la croissance durable"/>
    <x v="0"/>
    <x v="1"/>
    <x v="5"/>
    <s v="Número de organizaciones. Nombre d'organisations"/>
    <n v="25000000"/>
    <n v="900000"/>
    <n v="27.777777777777779"/>
    <n v="0.2"/>
    <n v="175000"/>
    <n v="0.75"/>
    <s v="N/A"/>
    <n v="21.428571428571431"/>
    <m/>
    <s v="Este indicador va ligado al RCO 07 , se considera que el 75% de las instituciones de investigación  que participan en proyectos de investigación conjunta sigan cooperando a través de las fronteras una vez finalizado el proyecto. Cet indicateur est lié au RCO 07, selon lequel 75 % des institutions de recherche participant à des projets de recherche conjoints sont considérées comme continuant à coopérer au-delà des frontières après la fin du projet. "/>
    <m/>
    <m/>
  </r>
  <r>
    <x v="0"/>
    <s v="Crear un espacio común de conocimiento e innovación, impulsando la transformación digital y el crecimiento sostenible. Création d'un espace commun de la connaissance et de l'innovation, favorisant la transformation numérique et la croissance durable"/>
    <x v="1"/>
    <x v="0"/>
    <x v="0"/>
    <s v="Número de empresas, desagregadas en micro, pequeñas, medianas y grandes. Nombre de micro-entreprises, petites entreprises, moyennes entreprises et grandes entreprises"/>
    <n v="15000000"/>
    <n v="900000"/>
    <n v="16.666666666666668"/>
    <n v="0.35"/>
    <n v="50000"/>
    <n v="1"/>
    <n v="15.75"/>
    <n v="105"/>
    <m/>
    <s v="Basado en el CO01 “número de empresas que reciben apoyo”. Basé sur CO01 &quot;nombre d'entreprises bénéficiant d'un soutien&quot;."/>
    <m/>
    <m/>
  </r>
  <r>
    <x v="0"/>
    <s v="Crear un espacio común de conocimiento e innovación, impulsando la transformación digital y el crecimiento sostenible. Création d'un espace commun de la connaissance et de l'innovation, favorisant la transformation numérique et la croissance durable"/>
    <x v="1"/>
    <x v="0"/>
    <x v="1"/>
    <s v="Número de empresas, desagregadas en micro, pequeñas, medianas y grandes. Nombre de micro-entreprises, petites entreprises, moyennes entreprises et grandes entreprises"/>
    <n v="15000000"/>
    <n v="900000"/>
    <n v="16.666666666666668"/>
    <n v="0.35"/>
    <n v="50000"/>
    <n v="1"/>
    <n v="3"/>
    <n v="20"/>
    <m/>
    <m/>
    <m/>
    <m/>
  </r>
  <r>
    <x v="0"/>
    <s v="Crear un espacio común de conocimiento e innovación, impulsando la transformación digital y el crecimiento sostenible. Création d'un espace commun de la connaissance et de l'innovation, favorisant la transformation numérique et la croissance durable"/>
    <x v="1"/>
    <x v="0"/>
    <x v="2"/>
    <s v="Número de empresas, desagregadas en micro, pequeñas, medianas y grandes. Nombre de micro-entreprises, petites entreprises, moyennes entreprises et grandes entreprises"/>
    <n v="15000000"/>
    <n v="900000"/>
    <n v="16.666666666666668"/>
    <n v="0.35"/>
    <n v="50000"/>
    <n v="1"/>
    <n v="12.75"/>
    <n v="85"/>
    <m/>
    <m/>
    <m/>
    <m/>
  </r>
  <r>
    <x v="0"/>
    <s v="Crear un espacio común de conocimiento e innovación, impulsando la transformación digital y el crecimiento sostenible. Création d'un espace commun de la connaissance et de l'innovation, favorisant la transformation numérique et la croissance durable"/>
    <x v="1"/>
    <x v="0"/>
    <x v="3"/>
    <s v="Número de organizaciones. Nombre d'organisations"/>
    <n v="15000000"/>
    <n v="900000"/>
    <n v="16.666666666666668"/>
    <n v="0.45"/>
    <n v="200000"/>
    <n v="1"/>
    <n v="5.0625000000000009"/>
    <n v="33.750000000000007"/>
    <s v="Se parte de una media de 6 organizaciones por proyecto según el partenariado medio en el periodo 2014-2020. Eliminando duplicidades se quedarían en 3 de media por proyecto. Il est basé sur une moyenne de 6 organisations par projet selon le partenariat moyen de la période 2014-2020. L'élimination des doublons laisserait une moyenne de 3 par projet. "/>
    <m/>
    <s v="PIXIL"/>
    <m/>
  </r>
  <r>
    <x v="0"/>
    <s v="Crear un espacio común de conocimiento e innovación, impulsando la transformación digital y el crecimiento sostenible. Création d'un espace commun de la connaissance et de l'innovation, favorisant la transformation numérique et la croissance durable"/>
    <x v="1"/>
    <x v="0"/>
    <x v="6"/>
    <s v="Número de instituciones públicas. Nombre d'institutions publiques"/>
    <n v="15000000"/>
    <n v="900000"/>
    <n v="16.666666666666668"/>
    <n v="0.2"/>
    <n v="290000"/>
    <n v="1"/>
    <n v="1.5517241379310347"/>
    <n v="10.344827586206899"/>
    <s v="Si se han previsto 17 proyectos para este OE y cada proyecto que seleccione este indicador aporta un valor de 2 instituciones, el valor sería de 34. Sin embargo, solo se estima que 5 proyectos elegirán este indicador =5 proyectos *2=10. Si 17 projets sont prévus pour cet OS et que chaque projet sélectionnant cet indicateur apporte une valeur de 2 institutions, la valeur serait de 34. Cependant, on estime que seuls 5 projets sélectionneront cet indicateur =5 projets *2=10."/>
    <m/>
    <s v="TRAMPOLINE"/>
    <m/>
  </r>
  <r>
    <x v="0"/>
    <s v="Crear un espacio común de conocimiento e innovación, impulsando la transformación digital y el crecimiento sostenible. Création d'un espace commun de la connaissance et de l'innovation, favorisant la transformation numérique et la croissance durable"/>
    <x v="1"/>
    <x v="1"/>
    <x v="4"/>
    <s v="Número de pequeñas y medianas empresas. Nombre de PME"/>
    <n v="15000000"/>
    <n v="900000"/>
    <n v="16.666666666666668"/>
    <n v="0.35"/>
    <n v="50000"/>
    <n v="0.5"/>
    <s v="N/A"/>
    <n v="52.5"/>
    <m/>
    <s v="Este indicador va ligado al RCO 01, se considera que el 50% de las empresas apoyadas introduzcan innovaciones en sus productos o procesos. Cet indicateur est lié au RCO 01, il est considéré que 50% des entreprises soutenues introduisent des innovations dans leurs produits ou processus. "/>
    <m/>
    <m/>
  </r>
  <r>
    <x v="0"/>
    <s v="Crear un espacio común de conocimiento e innovación, impulsando la transformación digital y el crecimiento sostenible. Création d'un espace commun de la connaissance et de l'innovation, favorisant la transformation numérique et la croissance durable"/>
    <x v="1"/>
    <x v="1"/>
    <x v="5"/>
    <s v="Número de organizaciones. Nombre d'organisations"/>
    <n v="15000000"/>
    <n v="900000"/>
    <n v="16.666666666666668"/>
    <n v="0.5"/>
    <n v="200000"/>
    <n v="0.7"/>
    <s v="N/A"/>
    <n v="26.250000000000004"/>
    <m/>
    <s v="Este indicador va ligado al RCO 87, se considera que el 75% de las organizaciones que cooperan a través de las fronteras sigan haciéndolo una vez finalizado el proyecto. Cet indicateur est lié au RCO 87, 75% des organisations qui coopèrent au-delà des frontières sont considérées comme continuant à le faire après la fin du projet.  "/>
    <m/>
    <m/>
  </r>
  <r>
    <x v="0"/>
    <s v="Crear un espacio común de conocimiento e innovación, impulsando la transformación digital y el crecimiento sostenible. Création d'un espace commun de la connaissance et de l'innovation, favorisant la transformation numérique et la croissance durable"/>
    <x v="1"/>
    <x v="1"/>
    <x v="7"/>
    <s v="Número de usuarios. Nombre d’utilisateurs"/>
    <n v="15000000"/>
    <n v="900000"/>
    <n v="16.666666666666668"/>
    <n v="0.2"/>
    <n v="290000"/>
    <n v="500"/>
    <s v="N/A"/>
    <n v="5172.4137931034493"/>
    <m/>
    <s v="Este indicador está vinculado con el RCO 14. No se dispone de referencia en el 14/20 sobre este tipo de servicios por lo que se estima que unas 10 instituciones y una media de 500 usuarios se benefician de servicios, productos y procesos digitales públicos, nuevos y mejorados. Al ser un indicador nuevo y no disponer de datos suficientes al respecto, el valor de base se fija justificadamente en cero. Cet indicateur est lié au RCO 14. Il n'y a pas de référence disponible en 14/20 pour ce type de services, on estime donc qu'environ 10 institutions et une moyenne de 500 utilisateurs bénéficient de services, produits et processus numériques publics nouveaux et améliorés. Comme il s'agit d'un nouvel indicateur et que les données disponibles sont insuffisantes, la valeur de référence est à juste titre fixée à zéro."/>
    <m/>
    <m/>
  </r>
  <r>
    <x v="0"/>
    <s v="Crear un espacio común de conocimiento e innovación, impulsando la transformación digital y el crecimiento sostenible. Création d'un espace commun de la connaissance et de l'innovation, favorisant la transformation numérique et la croissance durable"/>
    <x v="2"/>
    <x v="0"/>
    <x v="0"/>
    <s v="Número de empresas, desagregadas en micro, pequeñas, medianas y grandes. Nombre de micro-entreprises, petites entreprises, moyennes entreprises et grandes entreprises"/>
    <n v="11000000"/>
    <n v="680000"/>
    <n v="16.176470588235293"/>
    <n v="0.5"/>
    <n v="40000"/>
    <n v="1"/>
    <n v="20.625"/>
    <n v="137.5"/>
    <m/>
    <s v="Basado en el CO01 “número de empresas que reciben apoyo”. Basé sur CO01 &quot;nombre d'entreprises bénéficiant d'un soutien&quot;."/>
    <m/>
    <m/>
  </r>
  <r>
    <x v="0"/>
    <s v="Crear un espacio común de conocimiento e innovación, impulsando la transformación digital y el crecimiento sostenible. Création d'un espace commun de la connaissance et de l'innovation, favorisant la transformation numérique et la croissance durable"/>
    <x v="2"/>
    <x v="0"/>
    <x v="1"/>
    <s v="Número de empresas, desagregadas en micro, pequeñas, medianas y grandes. Nombre de micro-entreprises, petites entreprises, moyennes entreprises et grandes entreprises"/>
    <n v="11000000"/>
    <n v="680000"/>
    <n v="16.176470588235293"/>
    <n v="0.5"/>
    <n v="40000"/>
    <n v="1"/>
    <n v="2.6999999999999997"/>
    <n v="18"/>
    <m/>
    <m/>
    <m/>
    <m/>
  </r>
  <r>
    <x v="0"/>
    <s v="Crear un espacio común de conocimiento e innovación, impulsando la transformación digital y el crecimiento sostenible. Création d'un espace commun de la connaissance et de l'innovation, favorisant la transformation numérique et la croissance durable"/>
    <x v="2"/>
    <x v="0"/>
    <x v="2"/>
    <s v="Número de empresas, desagregadas en micro, pequeñas, medianas y grandes. Nombre de micro-entreprises, petites entreprises, moyennes entreprises et grandes entreprises"/>
    <n v="11000000"/>
    <n v="680000"/>
    <n v="16.176470588235293"/>
    <n v="0.5"/>
    <n v="40000"/>
    <n v="1"/>
    <n v="18"/>
    <n v="120"/>
    <m/>
    <m/>
    <m/>
    <m/>
  </r>
  <r>
    <x v="0"/>
    <s v="Crear un espacio común de conocimiento e innovación, impulsando la transformación digital y el crecimiento sostenible. Création d'un espace commun de la connaissance et de l'innovation, favorisant la transformation numérique et la croissance durable"/>
    <x v="2"/>
    <x v="0"/>
    <x v="3"/>
    <s v="Número de organizaciones. Nombre d'organisations"/>
    <n v="11000000"/>
    <n v="680000"/>
    <n v="16.176470588235293"/>
    <n v="0.6"/>
    <n v="200000"/>
    <n v="1"/>
    <n v="4.95"/>
    <n v="33"/>
    <s v="Se parte de una media de 6 organizaciones por proyecto según el partenariado medio en el periodo 2014-2020. Eliminando duplicidades se quedarían en 3 de media por proyecto. Il est basé sur une moyenne de 6 organisations par projet selon le partenariat moyen de la période 2014-2020. L'élimination des doublons laisserait une moyenne de 3 par projet. "/>
    <m/>
    <m/>
    <m/>
  </r>
  <r>
    <x v="0"/>
    <s v="Crear un espacio común de conocimiento e innovación, impulsando la transformación digital y el crecimiento sostenible. Création d'un espace commun de la connaissance et de l'innovation, favorisant la transformation numérique et la croissance durable"/>
    <x v="2"/>
    <x v="1"/>
    <x v="4"/>
    <s v="Número de pequeñas y medianas empresas. Nombre de PME"/>
    <n v="11000000"/>
    <n v="680000"/>
    <n v="16.176470588235293"/>
    <n v="0.5"/>
    <n v="40000"/>
    <n v="0.5"/>
    <s v="N/A"/>
    <n v="68.75"/>
    <m/>
    <s v="Este indicador va ligado al RCO 01, se considera que el 50% de las empresas apoyadas introduzcan innovaciones en sus productos o procesos. Cet indicateur est lié au RCO 01, il est considéré que 50% des entreprises soutenues introduisent des innovations dans leurs produits ou processus. "/>
    <m/>
    <m/>
  </r>
  <r>
    <x v="0"/>
    <s v="Crear un espacio común de conocimiento e innovación, impulsando la transformación digital y el crecimiento sostenible. Création d'un espace commun de la connaissance et de l'innovation, favorisant la transformation numérique et la croissance durable"/>
    <x v="2"/>
    <x v="1"/>
    <x v="5"/>
    <s v="Número de organizaciones. Nombre d'organisations"/>
    <n v="11000000"/>
    <n v="680000"/>
    <n v="16.176470588235293"/>
    <n v="0.6"/>
    <n v="200000"/>
    <n v="0.75"/>
    <s v="N/A"/>
    <n v="24.75"/>
    <m/>
    <s v="Este indicador va ligado al RCO 87, se considera que el 75% de las organizaciones que cooperan a través de las fronteras sigan haciéndolo una vez finalizado el proyecto. Cet indicateur est lié au RCO 87, 75% des organisations qui coopèrent au-delà des frontières sont considérées comme continuant à le faire après la fin du projet.  "/>
    <m/>
    <m/>
  </r>
  <r>
    <x v="1"/>
    <s v="Proteger y consolidar los valores ecológicos del territorio transfronterizo. Protection et consolidation des valeurs écologiques du territoire transfrontalier"/>
    <x v="3"/>
    <x v="0"/>
    <x v="8"/>
    <s v="Kilómetros cuadrados. Km2"/>
    <n v="18785582.52"/>
    <n v="1500000"/>
    <n v="12.52372168"/>
    <n v="0.4"/>
    <n v="110"/>
    <n v="1"/>
    <n v="10246.681374545455"/>
    <n v="68311.209163636362"/>
    <s v="Se estima que las medidas de protección alcancen, aproximadamente, al 60% del territorio. On estime que les mesures de protection couvrent environ 60% du territoire."/>
    <m/>
    <m/>
    <m/>
  </r>
  <r>
    <x v="1"/>
    <s v="Proteger y consolidar los valores ecológicos del territorio transfronterizo. Protection et consolidation des valeurs écologiques du territoire transfrontalier"/>
    <x v="3"/>
    <x v="0"/>
    <x v="9"/>
    <s v="Kilómetros cuadrados. Km2"/>
    <n v="18785582.52"/>
    <n v="1500000"/>
    <n v="12.52372168"/>
    <n v="0.4"/>
    <n v="218"/>
    <n v="1"/>
    <n v="5170.3438128440366"/>
    <n v="34468.958752293576"/>
    <s v="Se estima que las medidas de protección alcancen, aproximadamente, al 30% del territorio. On estime que les mesures de protection couvrent environ 30 % du territoire."/>
    <m/>
    <m/>
    <m/>
  </r>
  <r>
    <x v="1"/>
    <s v="Proteger y consolidar los valores ecológicos del territorio transfronterizo. Protection et consolidation des valeurs écologiques du territoire transfrontalier"/>
    <x v="3"/>
    <x v="0"/>
    <x v="10"/>
    <s v="Número de estrategias y planes de acción. Nombre de stratégies ou plans d'action"/>
    <n v="18785582.52"/>
    <n v="1500000"/>
    <n v="12.52372168"/>
    <n v="0.3"/>
    <n v="450000"/>
    <n v="1"/>
    <n v="1.8785582519999999"/>
    <n v="12.52372168"/>
    <s v="Se estima que cada proyecto produzca una estrategia o plan de acción. Chaque projet doit produire une stratégie ou un plan d'action."/>
    <m/>
    <s v="Ejemplos de proyectos: OPCC y sus proyectos satélite. PYRMOVE y POCRISC."/>
    <m/>
  </r>
  <r>
    <x v="1"/>
    <s v="Proteger y consolidar los valores ecológicos del territorio transfronterizo. Protection et consolidation des valeurs écologiques du territoire transfrontalier"/>
    <x v="3"/>
    <x v="0"/>
    <x v="11"/>
    <s v="Número de soluciones. Nombre de solutions"/>
    <n v="18785582.52"/>
    <n v="1500000"/>
    <n v="12.52372168"/>
    <n v="0.1"/>
    <n v="150000"/>
    <n v="1"/>
    <n v="1.8785582520000002"/>
    <n v="12.523721680000001"/>
    <s v="Se estima que cada proyecto contribuirá con una solución de adaptación al cambio climático. "/>
    <m/>
    <m/>
    <m/>
  </r>
  <r>
    <x v="1"/>
    <s v="Proteger y consolidar los valores ecológicos del territorio transfronterizo. Protection et consolidation des valeurs écologiques du territoire transfrontalier"/>
    <x v="3"/>
    <x v="0"/>
    <x v="12"/>
    <s v="Número de participaciones"/>
    <n v="18785582.52"/>
    <n v="1500000"/>
    <n v="12.52372168"/>
    <n v="0.5"/>
    <n v="175000"/>
    <n v="1"/>
    <n v="8.050963937142857"/>
    <n v="53.673092914285711"/>
    <s v="Se estima que cada proyecto va a tener una media de 4 participaciones en acciones conjuntas transfronterizas. "/>
    <m/>
    <m/>
    <m/>
  </r>
  <r>
    <x v="1"/>
    <s v="Proteger y consolidar los valores ecológicos del territorio transfronterizo. Protection et consolidation des valeurs écologiques du territoire transfrontalier"/>
    <x v="3"/>
    <x v="1"/>
    <x v="13"/>
    <s v="Número de personas. Nombre de personnes"/>
    <n v="18785582.52"/>
    <n v="1500000"/>
    <n v="12.666666666666666"/>
    <n v="0.4"/>
    <n v="110"/>
    <n v="129"/>
    <s v="N/A"/>
    <n v="8912727.2727272715"/>
    <m/>
    <s v="Población = Km2 cubiertos en la acción * densidad media de población del espacio de cooperación. Este indicador está vinculado con el RCO 121. Population = Km2 couverts par l'action * densité moyenne de population de la zone de coopération. Cet indicateur est lié au RCO 121."/>
    <m/>
    <m/>
  </r>
  <r>
    <x v="1"/>
    <s v="Proteger y consolidar los valores ecológicos del territorio transfronterizo. Protection et consolidation des valeurs écologiques du territoire transfrontalier"/>
    <x v="3"/>
    <x v="1"/>
    <x v="14"/>
    <s v="Número de personas. Nombre de personnes"/>
    <n v="18785582.52"/>
    <n v="1500000"/>
    <n v="12.666666666666666"/>
    <n v="0.4"/>
    <n v="218"/>
    <n v="129"/>
    <s v="N/A"/>
    <n v="4497247.7064220188"/>
    <m/>
    <s v="Población=Superficie cubierta x densidad media de población del espacio de cooperación. Este indicador está vinculado con el RCO 28. Population = Zone couverte x densité moyenne de population de la zone de coopération. Cet indicateur est lié au RCO 28."/>
    <m/>
    <m/>
  </r>
  <r>
    <x v="1"/>
    <s v="Proteger y consolidar los valores ecológicos del territorio transfronterizo. Protection et consolidation des valeurs écologiques du territoire transfrontalier"/>
    <x v="3"/>
    <x v="1"/>
    <x v="15"/>
    <s v="Número de estrategias y planes de acción. Nombre de stratégies ou plans d'action"/>
    <n v="18785582.52"/>
    <n v="1500000"/>
    <n v="12.52372168"/>
    <n v="0.1"/>
    <n v="150000"/>
    <n v="0.7"/>
    <s v="N/A"/>
    <n v="17.533210352000001"/>
    <m/>
    <s v="Este indicador de resultado está vinculado al RCO 83, se estima que el 70% de las organizaciones adopten las estrategias y planes de acción desarrollados conjuntamente. Cet indicateur de résultat est lié au RCO 83, avec une estimation de 70% des organisations adoptant les stratégies et plans d'action développés conjointement. "/>
    <m/>
    <m/>
  </r>
  <r>
    <x v="1"/>
    <s v="Proteger y consolidar los valores ecológicos del territorio transfronterizo. Protection et consolidation des valeurs écologiques du territoire transfrontalier"/>
    <x v="3"/>
    <x v="1"/>
    <x v="16"/>
    <s v="Número de participaciones"/>
    <n v="18785582.52"/>
    <n v="1500000"/>
    <n v="12.52372168"/>
    <n v="0.5"/>
    <n v="175000"/>
    <n v="0.7"/>
    <s v="N/A"/>
    <n v="37.571165039999997"/>
    <m/>
    <m/>
    <m/>
    <m/>
  </r>
  <r>
    <x v="1"/>
    <s v="Proteger y consolidar los valores ecológicos del territorio transfronterizo. Protection et consolidation des valeurs écologiques du territoire transfrontalier"/>
    <x v="4"/>
    <x v="0"/>
    <x v="10"/>
    <s v="Número de estrategias y planes de acción. Nombre de stratégies ou plans d'action"/>
    <n v="9982645.1679999996"/>
    <n v="1200000"/>
    <n v="8.3188709733333326"/>
    <n v="0.35"/>
    <n v="300000"/>
    <n v="1"/>
    <n v="1.7469629043999999"/>
    <n v="11.646419362666666"/>
    <s v="Se estima que cada proyecto produzca una estrategia o plan de acción. Chaque projet doit produire une stratégie ou un plan d'action."/>
    <m/>
    <s v="NUTRIA"/>
    <m/>
  </r>
  <r>
    <x v="1"/>
    <s v="Proteger y consolidar los valores ecológicos del territorio transfronterizo. Protection et consolidation des valeurs écologiques du territoire transfrontalier"/>
    <x v="4"/>
    <x v="0"/>
    <x v="11"/>
    <s v="Número de soluciones. Nombre de solutions"/>
    <n v="9982645.1679999996"/>
    <n v="1500000"/>
    <n v="6.6550967786666666"/>
    <n v="0.25"/>
    <n v="150000"/>
    <n v="1"/>
    <n v="2.4956612919999999"/>
    <n v="16.637741946666665"/>
    <m/>
    <m/>
    <m/>
    <m/>
  </r>
  <r>
    <x v="1"/>
    <s v="Proteger y consolidar los valores ecológicos del territorio transfronterizo. Protection et consolidation des valeurs écologiques du territoire transfrontalier"/>
    <x v="4"/>
    <x v="1"/>
    <x v="15"/>
    <s v="Número de estrategias y planes de acción. Nombre de stratégies ou plans d'action"/>
    <n v="9982645.1679999996"/>
    <n v="1200000"/>
    <n v="8.5"/>
    <n v="0.35"/>
    <n v="300000"/>
    <n v="0.7"/>
    <s v="N/A"/>
    <n v="19.798912916533332"/>
    <m/>
    <s v="Este indicador de resultado está vinculado al RCO 83, se estima que el 70% de las organizaciones adopten las estrategias y planes de acción desarrollados conjuntamente. Cet indicateur de résultat est lié au RCO 83, avec une estimation de 70% des organisations adoptant les stratégies et plans d'action développés conjointement. "/>
    <s v="NUTRIA"/>
    <m/>
  </r>
  <r>
    <x v="1"/>
    <s v="Proteger y consolidar los valores ecológicos del territorio transfronterizo. Protection et consolidation des valeurs écologiques du territoire transfrontalier"/>
    <x v="5"/>
    <x v="0"/>
    <x v="0"/>
    <s v="Número de empresas, desagregadas en micro, pequeñas, medianas y grandes. Nombre de micro-entreprises, petites entreprises, moyennes entreprises et grandes entreprises"/>
    <n v="11187022.7004"/>
    <n v="800000"/>
    <n v="13.9837783755"/>
    <n v="0.25"/>
    <n v="35000"/>
    <n v="1"/>
    <n v="11.488211773103076"/>
    <n v="76.58807848735384"/>
    <m/>
    <s v="Basado en el CO01 “número de empresas que reciben apoyo”. Los valores son ligeramente más altos que en los OE del OP1 porque se espera que los proyectos puedan apoyar a mayor número de empresas debido a las características del sector. Basé sur CO01 &quot;nombre d'entreprises bénéficiant d'un soutien&quot;.  Les valeurs sont légèrement plus élevées que dans les OS de l'OP1 car on s'attend à ce que les projets puissent soutenir un plus grand nombre d'entreprises en raison des caractéristiques du secteur."/>
    <s v="REVALPET, PLASTICOPYR"/>
    <m/>
  </r>
  <r>
    <x v="1"/>
    <s v="Crear un espacio común de conocimiento e innovación, impulsando la transformación digital y el crecimiento sostenible. Création d'un espace commun de la connaissance et de l'innovation, favorisant la transformation numérique et la croissance durable"/>
    <x v="5"/>
    <x v="0"/>
    <x v="1"/>
    <s v="Número de empresas, desagregadas en micro, pequeñas, medianas y grandes. Nombre de micro-entreprises, petites entreprises, moyennes entreprises et grandes entreprises"/>
    <n v="11187022.7004"/>
    <n v="900000"/>
    <n v="12.430025222666668"/>
    <n v="0.15"/>
    <n v="50000"/>
    <n v="1"/>
    <n v="5.03416021518"/>
    <n v="33.5610681012"/>
    <m/>
    <s v="Basado en el CO01 “número de empresas que reciben apoyo”. Basé sur CO01 &quot;nombre d'entreprises bénéficiant d'un soutien&quot;."/>
    <m/>
    <m/>
  </r>
  <r>
    <x v="1"/>
    <s v="Crear un espacio común de conocimiento e innovación, impulsando la transformación digital y el crecimiento sostenible. Création d'un espace commun de la connaissance et de l'innovation, favorisant la transformation numérique et la croissance durable"/>
    <x v="5"/>
    <x v="0"/>
    <x v="2"/>
    <s v="Número de empresas, desagregadas en micro, pequeñas, medianas y grandes. Nombre de micro-entreprises, petites entreprises, moyennes entreprises et grandes entreprises"/>
    <n v="11187022.7004"/>
    <n v="900000"/>
    <n v="12.430025222666668"/>
    <n v="0.25"/>
    <n v="65000"/>
    <n v="1"/>
    <n v="6.4540515579230773"/>
    <n v="43.027010386153847"/>
    <m/>
    <s v="Basado en el CO01 “número de empresas que reciben apoyo”. Basé sur CO01 &quot;nombre d'entreprises bénéficiant d'un soutien&quot;."/>
    <m/>
    <m/>
  </r>
  <r>
    <x v="1"/>
    <s v="Proteger y consolidar los valores ecológicos del territorio transfronterizo. Protection et consolidation des valeurs écologiques du territoire transfrontalier"/>
    <x v="5"/>
    <x v="0"/>
    <x v="10"/>
    <s v="Número de estrategias y planes de acción. Nombre de stratégies ou plans d'action"/>
    <n v="11187022.7004"/>
    <n v="800000"/>
    <n v="13.9837783755"/>
    <n v="0.4"/>
    <n v="350000"/>
    <n v="1"/>
    <n v="1.9177753200685717"/>
    <n v="12.785168800457145"/>
    <s v="Se estima que cada proyecto produzca una estrategia o plan de acción. Chaque projet doit produire une stratégie ou un plan d'action."/>
    <m/>
    <s v="REVALPET, PLASTICOPYR"/>
    <m/>
  </r>
  <r>
    <x v="1"/>
    <s v="Proteger y consolidar los valores ecológicos del territorio transfronterizo. Protection et consolidation des valeurs écologiques du territoire transfrontalier"/>
    <x v="5"/>
    <x v="0"/>
    <x v="11"/>
    <s v="Número de soluciones. Nombre de solutions"/>
    <n v="11187022.7004"/>
    <n v="1500000"/>
    <n v="7.4580151336"/>
    <n v="0.25"/>
    <n v="200000"/>
    <n v="1"/>
    <n v="2.097566756325"/>
    <n v="13.9837783755"/>
    <m/>
    <m/>
    <m/>
    <m/>
  </r>
  <r>
    <x v="1"/>
    <s v="Proteger y consolidar los valores ecológicos del territorio transfronterizo. Protection et consolidation des valeurs écologiques du territoire transfrontalier"/>
    <x v="5"/>
    <x v="0"/>
    <x v="12"/>
    <s v="Número de participaciones"/>
    <n v="11187022.7004"/>
    <n v="1500000"/>
    <n v="7.4580151336"/>
    <n v="0.3"/>
    <n v="150000"/>
    <n v="1"/>
    <n v="3.35610681012"/>
    <n v="22.3740454008"/>
    <m/>
    <m/>
    <m/>
    <m/>
  </r>
  <r>
    <x v="1"/>
    <s v="Proteger y consolidar los valores ecológicos del territorio transfronterizo. Protection et consolidation des valeurs écologiques du territoire transfrontalier"/>
    <x v="5"/>
    <x v="1"/>
    <x v="4"/>
    <s v="Número de pequeñas y medianas empresas. Nombre de PME"/>
    <n v="11187022.7004"/>
    <n v="800000"/>
    <n v="14.25"/>
    <n v="0.25"/>
    <n v="35000"/>
    <n v="0.5"/>
    <s v="N/A"/>
    <n v="40.714285714285715"/>
    <m/>
    <s v="Este indicador va ligado al RCO 01, se considera que el 50% de las empresas apoyadas introduzcan innovaciones en sus productos o procesos. Cet indicateur est lié au RCO 01, il est considéré que 50% des entreprises soutenues introduisent des innovations dans leurs produits ou processus. "/>
    <s v="REVALPET, PLASTICOPYR"/>
    <m/>
  </r>
  <r>
    <x v="1"/>
    <s v="Proteger y consolidar los valores ecológicos del territorio transfronterizo. Protection et consolidation des valeurs écologiques du territoire transfrontalier"/>
    <x v="5"/>
    <x v="1"/>
    <x v="15"/>
    <s v="Número de estrategias y planes de acción. Nombre de stratégies ou plans d'action"/>
    <n v="11187022.7004"/>
    <n v="800000"/>
    <n v="14.25"/>
    <n v="0.4"/>
    <n v="350000"/>
    <n v="0.7"/>
    <s v="N/A"/>
    <n v="18.738263023169999"/>
    <m/>
    <s v="Este indicador de resultado está vinculado al RCO 83, se estima que el 70% de las organizaciones adopten las estrategias y planes de acción desarrollados conjuntamente. Cet indicateur de résultat est lié au RCO 83, avec une estimation de 70% des organisations adoptant les stratégies et plans d'action développés conjointement. "/>
    <s v="REVALPET, PLASTICOPYR"/>
    <m/>
  </r>
  <r>
    <x v="1"/>
    <s v="Proteger y consolidar los valores ecológicos del territorio transfronterizo. Protection et consolidation des valeurs écologiques du territoire transfrontalier"/>
    <x v="5"/>
    <x v="1"/>
    <x v="16"/>
    <s v="Número de participaciones"/>
    <n v="11187022.7004"/>
    <n v="1500000"/>
    <n v="7.4580151336"/>
    <n v="0.3"/>
    <n v="150000"/>
    <n v="0.75"/>
    <s v="N/A"/>
    <n v="16.7805340506"/>
    <m/>
    <m/>
    <m/>
    <m/>
  </r>
  <r>
    <x v="1"/>
    <s v="Proteger y consolidar los valores ecológicos del territorio transfronterizo. Protection et consolidation des valeurs écologiques du territoire transfrontalier"/>
    <x v="6"/>
    <x v="0"/>
    <x v="10"/>
    <s v="Número de estrategias y planes de acción. Nombre de stratégies ou plans d'action"/>
    <n v="15287629.9933"/>
    <n v="1100000"/>
    <n v="13.897845448454545"/>
    <n v="0.45"/>
    <n v="380000"/>
    <n v="1"/>
    <n v="2.7155658540730263"/>
    <n v="18.103772360486843"/>
    <s v="Se estima que cada proyecto produzca una estrategia o plan de acción. Chaque projet doit produire une stratégie ou un plan d'action."/>
    <m/>
    <m/>
    <m/>
  </r>
  <r>
    <x v="1"/>
    <s v="Proteger y consolidar los valores ecológicos del territorio transfronterizo. Protection et consolidation des valeurs écologiques du territoire transfrontalier"/>
    <x v="6"/>
    <x v="0"/>
    <x v="11"/>
    <s v="Número de soluciones. Nombre de solutions"/>
    <n v="15287629.9933"/>
    <n v="1100000"/>
    <n v="13.897845448454545"/>
    <n v="0.35"/>
    <n v="330000"/>
    <n v="1"/>
    <n v="2.4321229534795452"/>
    <n v="16.214153023196967"/>
    <s v="Se estima que cada proyecto produzca una solución desarrollada conjuntamente. Chaque projet doit aboutir à une solution élaborée conjointement."/>
    <m/>
    <m/>
    <m/>
  </r>
  <r>
    <x v="1"/>
    <s v="Proteger y consolidar los valores ecológicos del territorio transfronterizo. Protection et consolidation des valeurs écologiques du territoire transfrontalier"/>
    <x v="6"/>
    <x v="1"/>
    <x v="15"/>
    <s v="Número de estrategias y planes de acción. Nombre de stratégies ou plans d'action"/>
    <n v="15287629.9933"/>
    <n v="1100000"/>
    <n v="13.897845448454545"/>
    <n v="0.45"/>
    <n v="380000"/>
    <n v="0.7"/>
    <s v="N/A"/>
    <n v="12.672640652340789"/>
    <m/>
    <s v="Este indicador de resultado está vinculado al RCO 83, se estima que el 70% de las organizaciones adopten las estrategias y planes de acción desarrollados conjuntamente. Cet indicateur de résultat est lié au RCO 83, avec une estimation de 70% des organisations adoptant les stratégies et plans d'action développés conjointement. "/>
    <m/>
    <m/>
  </r>
  <r>
    <x v="1"/>
    <s v="Proteger y consolidar los valores ecológicos del territorio transfronterizo. Protection et consolidation des valeurs écologiques du territoire transfrontalier"/>
    <x v="6"/>
    <x v="1"/>
    <x v="17"/>
    <s v="Número de soluciones. Nombre de solutions"/>
    <n v="15287629.9933"/>
    <n v="1100000"/>
    <n v="13.897845448454545"/>
    <n v="0.35"/>
    <n v="330000"/>
    <n v="0.75"/>
    <s v="N/A"/>
    <n v="12.160614767397725"/>
    <m/>
    <s v="Este indicador está vinculado con el RCO 116. Se estima que el 75% de las soluciones desarrolladas conjuntamente sean adoptadas por las organizaciones. Cet indicateur est lié au RCO 116. On estime que 75% des solutions développées conjointement sont adoptées par les organisations."/>
    <m/>
    <m/>
  </r>
  <r>
    <x v="2"/>
    <s v="Facilitar el acceso al empleo y a la formación de calidad en el espacio transfronterizo. Faciliter l'accès à l'emploi et à une formation de qualité dans la zone transfrontalière "/>
    <x v="7"/>
    <x v="0"/>
    <x v="11"/>
    <s v="Número de soluciones. Nombre de solutions"/>
    <n v="7600000"/>
    <n v="600000"/>
    <n v="12.666666666666666"/>
    <n v="0.45"/>
    <n v="250000"/>
    <n v="1"/>
    <n v="2.052"/>
    <n v="13.68"/>
    <s v="Se estima que cada proyecto produzca una solución desarrollada conjuntamente. Chaque projet doit aboutir à une solution élaborée conjointement."/>
    <m/>
    <m/>
    <m/>
  </r>
  <r>
    <x v="2"/>
    <s v="Facilitar el acceso al empleo y a la formación de calidad en el espacio transfronterizo. Faciliter l'accès à l'emploi et à une formation de qualité dans la zone transfrontalière "/>
    <x v="7"/>
    <x v="0"/>
    <x v="3"/>
    <s v="Número de organizaciones. Nombre d'organisations"/>
    <n v="7600000"/>
    <n v="600000"/>
    <n v="12.666666666666666"/>
    <n v="0.5"/>
    <n v="150000"/>
    <n v="1"/>
    <n v="3.8"/>
    <n v="25.333333333333332"/>
    <s v="Se parte de una media de 6 organizaciones por proyecto según el partenariado medio en el periodo 2014-2020. Eliminando duplicidades se quedarían en 3 de media por proyecto. Il est basé sur une moyenne de 6 organisations par projet selon le partenariat moyen de la période 2014-2020. L'élimination des doublons laisserait une moyenne de 3 par projet. "/>
    <m/>
    <s v="PYREMPFOR, Mestrès, PYRPASTUM, COOPWOOD, TRAMPOLINE"/>
    <m/>
  </r>
  <r>
    <x v="2"/>
    <s v="Facilitar el acceso al empleo y a la formación de calidad en el espacio transfronterizo. Faciliter l'accès à l'emploi et à une formation de qualité dans la zone transfrontalière "/>
    <x v="7"/>
    <x v="0"/>
    <x v="10"/>
    <s v="Número de estrategias y planes de acción. Nombre de stratégies ou plans d'action"/>
    <n v="7600000"/>
    <n v="600000"/>
    <n v="12.666666666666666"/>
    <n v="0.45"/>
    <n v="400000"/>
    <n v="1"/>
    <n v="1.2825"/>
    <n v="8.5500000000000007"/>
    <s v="Se estima que cada proyecto produzca una estrategia o plan de acción. Chaque projet doit produire une stratégie ou un plan d'action."/>
    <m/>
    <m/>
    <m/>
  </r>
  <r>
    <x v="2"/>
    <s v="Facilitar el acceso al empleo y a la formación de calidad en el espacio transfronterizo. Faciliter l'accès à l'emploi et à une formation de qualité dans la zone transfrontalière "/>
    <x v="7"/>
    <x v="1"/>
    <x v="17"/>
    <s v="Número de soluciones. Nombre de solutions"/>
    <n v="7600000"/>
    <n v="600000"/>
    <n v="12.666666666666666"/>
    <n v="0.45"/>
    <n v="250000"/>
    <n v="0.75"/>
    <s v="N/A"/>
    <n v="10.26"/>
    <m/>
    <s v="Este indicador está vinculado con el RCO 116. Se estima que el 75% de las soluciones desarrolladas conjuntamente sean adoptadas por las organizaciones. Cet indicateur est lié au RCO 116. On estime que 75% des solutions développées conjointement sont adoptées par les organisations."/>
    <m/>
    <m/>
  </r>
  <r>
    <x v="2"/>
    <s v="Facilitar el acceso al empleo y a la formación de calidad en el espacio transfronterizo. Faciliter l'accès à l'emploi et à une formation de qualité dans la zone transfrontalière "/>
    <x v="7"/>
    <x v="1"/>
    <x v="5"/>
    <s v="Número de organizaciones. Nombre d'organisations"/>
    <n v="7600000"/>
    <n v="600000"/>
    <n v="12.666666666666666"/>
    <n v="0.5"/>
    <n v="150000"/>
    <n v="0.75"/>
    <s v="N/A"/>
    <n v="19"/>
    <m/>
    <s v="Este indicador va ligado al RCO 87, se considera que el 75% de las organizaciones que cooperan a través de las fronteras sigan haciéndolo una vez finalizado el proyecto. Cet indicateur est lié au RCO 87, 75% des organisations qui coopèrent au-delà des frontières sont considérées comme continuant à le faire après la fin du projet.  "/>
    <m/>
    <m/>
  </r>
  <r>
    <x v="2"/>
    <s v="Facilitar el acceso al empleo y a la formación de calidad en el espacio transfronterizo. Faciliter l'accès à l'emploi et à une formation de qualité dans la zone transfrontalière "/>
    <x v="7"/>
    <x v="1"/>
    <x v="15"/>
    <s v="Número de estrategias y planes de acción. Nombre de stratégies ou plans d'action"/>
    <n v="7600000"/>
    <n v="600000"/>
    <n v="12.666666666666666"/>
    <n v="0.45"/>
    <n v="400000"/>
    <n v="0.7"/>
    <s v="N/A"/>
    <n v="5.9850000000000003"/>
    <m/>
    <s v="Este indicador de resultado está vinculado al RCO 83, se estima que el 70% de las organizaciones adopten las estrategias y planes de acción desarrollados conjuntamente. Cet indicateur de résultat est lié au RCO 83, avec une estimation de 70% des organisations adoptant les stratégies et plans d'action développés conjointement. "/>
    <m/>
    <m/>
  </r>
  <r>
    <x v="2"/>
    <s v="Facilitar el acceso al empleo y a la formación de calidad en el espacio transfronterizo. Faciliter l'accès à l'emploi et à une formation de qualité dans la zone transfrontalière "/>
    <x v="8"/>
    <x v="0"/>
    <x v="11"/>
    <s v="Número de soluciones. Nombre de solutions"/>
    <n v="8799948.3200000003"/>
    <n v="600000"/>
    <n v="14.666580533333335"/>
    <n v="0.5"/>
    <n v="275000"/>
    <n v="1"/>
    <n v="2.3999859054545456"/>
    <n v="15.999906036363637"/>
    <s v="Se estima que cada proyecto produzca una solución desarrollada conjuntamente. Chaque projet doit aboutir à une solution élaborée conjointement."/>
    <m/>
    <m/>
    <m/>
  </r>
  <r>
    <x v="2"/>
    <s v="Facilitar el acceso al empleo y a la formación de calidad en el espacio transfronterizo. Faciliter l'accès à l'emploi et à une formation de qualité dans la zone transfrontalière "/>
    <x v="8"/>
    <x v="0"/>
    <x v="3"/>
    <s v="Número de organizaciones. Nombre d'organisations"/>
    <n v="8799948.3200000003"/>
    <n v="600000"/>
    <n v="14.666580533333335"/>
    <n v="0.4"/>
    <n v="200000"/>
    <n v="1"/>
    <n v="2.6399844959999998"/>
    <n v="17.599896640000001"/>
    <s v="Se parte de una media de 6 organizaciones por proyecto según el partenariado medio en el periodo 2014-2020. Eliminando duplicidades se quedarían en 3 de media por proyecto. Il est basé sur une moyenne de 6 organisations par projet selon le partenariat moyen de la période 2014-2020. L'élimination des doublons laisserait une moyenne de 3 par projet. "/>
    <m/>
    <m/>
    <m/>
  </r>
  <r>
    <x v="2"/>
    <s v="Facilitar el acceso al empleo y a la formación de calidad en el espacio transfronterizo. Faciliter l'accès à l'emploi et à une formation de qualité dans la zone transfrontalière "/>
    <x v="8"/>
    <x v="0"/>
    <x v="10"/>
    <s v="Número de estrategias y planes de acción. Nombre de stratégies ou plans d'action"/>
    <n v="8799948.3200000003"/>
    <n v="600000"/>
    <n v="14.666580533333335"/>
    <n v="0.4"/>
    <n v="250000"/>
    <n v="1"/>
    <n v="2.1119875968000001"/>
    <n v="14.079917312000001"/>
    <s v="Se estima que cada proyecto produzca una estrategia o plan de acción. Chaque projet doit produire une stratégie ou un plan d'action."/>
    <m/>
    <m/>
    <m/>
  </r>
  <r>
    <x v="2"/>
    <s v="Facilitar el acceso al empleo y a la formación de calidad en el espacio transfronterizo. Faciliter l'accès à l'emploi et à une formation de qualité dans la zone transfrontalière "/>
    <x v="8"/>
    <x v="1"/>
    <x v="17"/>
    <s v="Número de soluciones. Nombre de solutions"/>
    <n v="8799948.3200000003"/>
    <n v="600000"/>
    <n v="14.666666666666666"/>
    <n v="0.5"/>
    <n v="275000"/>
    <n v="0.75"/>
    <s v="N/A"/>
    <n v="12"/>
    <m/>
    <s v="Este indicador está vinculado con el RCO 116. Se estima que el 75% de las soluciones desarrolladas conjuntamente sean adoptadas por las organizaciones. Cet indicateur est lié au RCO 116. On estime que 75% des solutions développées conjointement sont adoptées par les organisations."/>
    <m/>
    <m/>
  </r>
  <r>
    <x v="2"/>
    <s v="Facilitar el acceso al empleo y a la formación de calidad en el espacio transfronterizo. Faciliter l'accès à l'emploi et à une formation de qualité dans la zone transfrontalière "/>
    <x v="8"/>
    <x v="1"/>
    <x v="5"/>
    <s v="Número de organizaciones. Nombre d'organisations"/>
    <n v="8799948.3200000003"/>
    <n v="600000"/>
    <n v="14.666666666666666"/>
    <n v="0.4"/>
    <n v="200000"/>
    <n v="0.75"/>
    <s v="N/A"/>
    <n v="13.200000000000001"/>
    <m/>
    <s v="Este indicador va ligado al RCO 87, se considera que el 75% de las organizaciones que cooperan a través de las fronteras sigan haciéndolo una vez finalizado el proyecto. Cet indicateur est lié au RCO 87, 75% des organisations qui coopèrent au-delà des frontières sont considérées comme continuant à le faire après la fin du projet.  "/>
    <m/>
    <m/>
  </r>
  <r>
    <x v="2"/>
    <s v="Facilitar el acceso al empleo y a la formación de calidad en el espacio transfronterizo. Faciliter l'accès à l'emploi et à une formation de qualité dans la zone transfrontalière "/>
    <x v="8"/>
    <x v="1"/>
    <x v="15"/>
    <s v="Número de estrategias y planes de acción. Nombre de stratégies ou plans d'action"/>
    <n v="8799948.3200000003"/>
    <n v="600000"/>
    <n v="14.666666666666666"/>
    <n v="0.4"/>
    <n v="250000"/>
    <n v="0.7"/>
    <s v="N/A"/>
    <n v="9.8559999999999999"/>
    <m/>
    <s v="Este indicador de resultado está vinculado al RCO 83, se estima que el 70% de las organizaciones adopten las estrategias y planes de acción desarrollados conjuntamente. Cet indicateur de résultat est lié au RCO 83, avec une estimation de 70% des organisations adoptant les stratégies et plans d'action développés conjointement. "/>
    <m/>
    <m/>
  </r>
  <r>
    <x v="3"/>
    <s v="Construir un espacio transfronterizo inclusivo y socialmente más integrado. Construire un espace transfrontalier plus intégré et plus inclusif sur le plan social "/>
    <x v="9"/>
    <x v="0"/>
    <x v="11"/>
    <s v="Número de soluciones. Nombre de solutions"/>
    <n v="6700000"/>
    <n v="800000"/>
    <n v="8.375"/>
    <n v="0.55000000000000004"/>
    <n v="400000"/>
    <n v="1"/>
    <n v="1.381875"/>
    <n v="9.2125000000000004"/>
    <s v="Se estima que cada proyecto produzca una solución desarrollada conjuntamente. Chaque projet doit aboutir à une solution élaborée conjointement."/>
    <m/>
    <m/>
    <m/>
  </r>
  <r>
    <x v="3"/>
    <s v="Construir un espacio transfronterizo inclusivo y socialmente más integrado. Construire un espace transfrontalier plus intégré et plus inclusif sur le plan social "/>
    <x v="9"/>
    <x v="0"/>
    <x v="3"/>
    <s v="Número de organizaciones. Nombre d'organisations"/>
    <n v="6700000"/>
    <n v="800000"/>
    <n v="8.375"/>
    <n v="0.55000000000000004"/>
    <n v="150000"/>
    <n v="1"/>
    <n v="3.6850000000000005"/>
    <n v="24.56666666666667"/>
    <s v="Se parte de una media de 6 organizaciones por proyecto según el partenariado medio en el periodo 2014-2020. Eliminando duplicidades se quedarían en 3 de media por proyecto. Il est basé sur une moyenne de 6 organisations par projet selon le partenariat moyen de la période 2014-2020. L'élimination des doublons laisserait une moyenne de 3 par projet. "/>
    <m/>
    <m/>
    <m/>
  </r>
  <r>
    <x v="3"/>
    <s v="Construir un espacio transfronterizo inclusivo y socialmente más integrado. Construire un espace transfrontalier plus intégré et plus inclusif sur le plan social "/>
    <x v="9"/>
    <x v="0"/>
    <x v="10"/>
    <s v="Número de estrategias y planes de acción. Nombre de stratégies ou plans d'action"/>
    <n v="6700000"/>
    <n v="800000"/>
    <n v="8.375"/>
    <n v="0.6"/>
    <n v="450000"/>
    <n v="1"/>
    <n v="1.34"/>
    <n v="8.9333333333333336"/>
    <s v="Se estima que cada proyecto produzca una estrategia o plan de acción. Chaque projet doit produire une stratégie ou un plan d'action."/>
    <m/>
    <m/>
    <m/>
  </r>
  <r>
    <x v="3"/>
    <s v="Construir un espacio transfronterizo inclusivo y socialmente más integrado. Construire un espace transfrontalier plus intégré et plus inclusif sur le plan social "/>
    <x v="9"/>
    <x v="1"/>
    <x v="17"/>
    <s v="Número de soluciones. Nombre de solutions"/>
    <n v="6700000"/>
    <n v="800000"/>
    <n v="8.375"/>
    <n v="0.55000000000000004"/>
    <n v="400000"/>
    <n v="0.75"/>
    <s v="N/A"/>
    <n v="6.9093750000000007"/>
    <m/>
    <s v="Este indicador está vinculado con el RCO 116. Se estima que el 75% de las soluciones desarrolladas conjuntamente sean adoptadas por las organizaciones. Cet indicateur est lié au RCO 116. On estime que 75% des solutions développées conjointement sont adoptées par les organisations."/>
    <m/>
    <m/>
  </r>
  <r>
    <x v="3"/>
    <s v="Construir un espacio transfronterizo inclusivo y socialmente más integrado. Construire un espace transfrontalier plus intégré et plus inclusif sur le plan social "/>
    <x v="9"/>
    <x v="1"/>
    <x v="5"/>
    <s v="Número de organizaciones. Nombre d'organisations"/>
    <n v="6700000"/>
    <n v="800000"/>
    <n v="8.375"/>
    <n v="0.55000000000000004"/>
    <n v="150000"/>
    <n v="0.75"/>
    <s v="N/A"/>
    <n v="18.425000000000004"/>
    <m/>
    <s v="Este indicador va ligado al RCO 87, se considera que el 75% de las organizaciones que cooperan a través de las fronteras sigan haciéndolo una vez finalizado el proyecto. Cet indicateur est lié au RCO 87, 75% des organisations qui coopèrent au-delà des frontières sont considérées comme continuant à le faire après la fin du projet.  "/>
    <m/>
    <m/>
  </r>
  <r>
    <x v="3"/>
    <s v="Construir un espacio transfronterizo inclusivo y socialmente más integrado. Construire un espace transfrontalier plus intégré et plus inclusif sur le plan social "/>
    <x v="9"/>
    <x v="1"/>
    <x v="15"/>
    <s v="Número de estrategias y planes de acción. Nombre de stratégies ou plans d'action"/>
    <n v="6700000"/>
    <n v="800000"/>
    <n v="8.375"/>
    <n v="0.6"/>
    <n v="450000"/>
    <n v="0.7"/>
    <s v="N/A"/>
    <n v="6.253333333333333"/>
    <m/>
    <s v="Este indicador de resultado está vinculado al RCO 83, se estima que el 70% de las organizaciones adopten las estrategias y planes de acción desarrollados conjuntamente. Cet indicateur de résultat est lié au RCO 83, avec une estimation de 70% des organisations adoptant les stratégies et plans d'action développés conjointement. "/>
    <m/>
    <m/>
  </r>
  <r>
    <x v="3"/>
    <s v="Construir un espacio transfronterizo inclusivo y socialmente más integrado. Construire un espace transfrontalier plus intégré et plus inclusif sur le plan social "/>
    <x v="10"/>
    <x v="0"/>
    <x v="11"/>
    <s v="Número de soluciones. Nombre de solutions"/>
    <n v="9100000"/>
    <n v="900000"/>
    <n v="10.111111111111111"/>
    <n v="0.5"/>
    <n v="390000"/>
    <n v="1"/>
    <n v="1.7499999999999998"/>
    <n v="11.666666666666666"/>
    <s v="Se estima que cada proyecto produzca una solución desarrollada conjuntamente. Chaque projet doit aboutir à une solution élaborée conjointement."/>
    <m/>
    <s v="JACOB ACCESS, ALBERGUE DE MARTILLUÉ, SAREA"/>
    <m/>
  </r>
  <r>
    <x v="3"/>
    <s v="Construir un espacio transfronterizo inclusivo y socialmente más integrado. Construire un espace transfrontalier plus intégré et plus inclusif sur le plan social "/>
    <x v="10"/>
    <x v="0"/>
    <x v="3"/>
    <s v="Número de organizaciones. Nombre d'organisations"/>
    <n v="9100000"/>
    <n v="900000"/>
    <n v="10.111111111111111"/>
    <n v="0.5"/>
    <n v="200000"/>
    <n v="1"/>
    <n v="3.4125000000000001"/>
    <n v="22.75"/>
    <s v="Se parte de una media de 6 organizaciones por proyecto según el partenariado medio en el periodo 2014-2020. Eliminando duplicidades se quedarían en 3 de media por proyecto. Il est basé sur une moyenne de 6 organisations par projet selon le partenariat moyen de la période 2014-2020. L'élimination des doublons laisserait une moyenne de 3 par projet. "/>
    <m/>
    <m/>
    <m/>
  </r>
  <r>
    <x v="3"/>
    <s v="Construir un espacio transfronterizo inclusivo y socialmente más integrado. Construire un espace transfrontalier plus intégré et plus inclusif sur le plan social "/>
    <x v="10"/>
    <x v="0"/>
    <x v="10"/>
    <s v="Número de estrategias y planes de acción. Nombre de stratégies ou plans d'action"/>
    <n v="9100000"/>
    <n v="900000"/>
    <n v="10.111111111111111"/>
    <n v="0.4"/>
    <n v="350000"/>
    <n v="1"/>
    <n v="1.56"/>
    <n v="10.4"/>
    <s v="Se estima que cada proyecto produzca una estrategia o plan de acción. Chaque projet doit produire une stratégie ou un plan d'action."/>
    <m/>
    <m/>
    <m/>
  </r>
  <r>
    <x v="3"/>
    <s v="Construir un espacio transfronterizo inclusivo y socialmente más integrado. Construire un espace transfrontalier plus intégré et plus inclusif sur le plan social "/>
    <x v="10"/>
    <x v="1"/>
    <x v="17"/>
    <s v="Número de soluciones. Nombre de solutions"/>
    <n v="9100000"/>
    <n v="900000"/>
    <n v="10.111111111111111"/>
    <n v="0.5"/>
    <n v="390000"/>
    <n v="0.75"/>
    <s v="N/A"/>
    <n v="8.75"/>
    <m/>
    <s v="Este indicador está vinculado con el RCO 116. Se estima que el 75% de las soluciones desarrolladas conjuntamente sean adoptadas por las organizaciones. Cet indicateur est lié au RCO 116. On estime que 75% des solutions développées conjointement sont adoptées par les organisations."/>
    <m/>
    <m/>
  </r>
  <r>
    <x v="3"/>
    <s v="Construir un espacio transfronterizo inclusivo y socialmente más integrado. Construire un espace transfrontalier plus intégré et plus inclusif sur le plan social "/>
    <x v="10"/>
    <x v="1"/>
    <x v="5"/>
    <s v="Número de organizaciones. Nombre d'organisations"/>
    <n v="9100000"/>
    <n v="900000"/>
    <n v="10.111111111111111"/>
    <n v="0.5"/>
    <n v="200000"/>
    <n v="0.75"/>
    <s v="N/A"/>
    <n v="17.0625"/>
    <m/>
    <s v="Este indicador va ligado al RCO 87, se considera que el 75% de las organizaciones que cooperan a través de las fronteras sigan haciéndolo una vez finalizado el proyecto. Cet indicateur est lié au RCO 87, 75% des organisations qui coopèrent au-delà des frontières sont considérées comme continuant à le faire après la fin du projet.  "/>
    <m/>
    <m/>
  </r>
  <r>
    <x v="3"/>
    <s v="Construir un espacio transfronterizo inclusivo y socialmente más integrado. Construire un espace transfrontalier plus intégré et plus inclusif sur le plan social "/>
    <x v="10"/>
    <x v="1"/>
    <x v="15"/>
    <s v="Número de estrategias y planes de acción. Nombre de stratégies ou plans d'action"/>
    <n v="9100000"/>
    <n v="900000"/>
    <n v="10.111111111111111"/>
    <n v="0.4"/>
    <n v="350000"/>
    <n v="0.7"/>
    <s v="N/A"/>
    <n v="7.2799999999999994"/>
    <m/>
    <s v="Este indicador de resultado está vinculado al RCO 83, se estima que el 70% de las organizaciones adopten las estrategias y planes de acción desarrollados conjuntamente. Cet indicateur de résultat est lié au RCO 83, avec une estimation de 70% des organisations adoptant les stratégies et plans d'action développés conjointement. "/>
    <m/>
    <m/>
  </r>
  <r>
    <x v="4"/>
    <s v="Impulsar el territorio transfronterizo como destino turístico sostenible, desarrollar la cultura y el patrimonio común, y fomentar la actividad y capacidad de sus agentes. Développer le territoire transfrontalier comme destination touristique durable, valoriser la culture et le patrimoine communs et promouvoir l'activité et la capacité de ses acteurs"/>
    <x v="11"/>
    <x v="0"/>
    <x v="0"/>
    <s v="Número de empresas, desagregadas en micro, pequeñas, medianas y grandes. Nombre de micro-entreprises, petites entreprises, moyennes entreprises et grandes entreprises"/>
    <n v="35004272.258699998"/>
    <m/>
    <m/>
    <m/>
    <m/>
    <n v="1"/>
    <n v="11.427865355046176"/>
    <n v="76.185769033641179"/>
    <m/>
    <s v="Basado en el CO01 “número de empresas que reciben apoyo”. Los valores son ligeramente más altos que en los OE del OP1 porque se espera que los proyectos puedan apoyar a mayor número de empresas debido a las características del sector. Basé sur CO01 &quot;nombre d'entreprises bénéficiant d'un soutien&quot;.  Les valeurs sont légèrement plus élevées que dans les OS de l'OP1 car on s'attend à ce que les projets puissent soutenir un plus grand nombre d'entreprises en raison des caractéristiques du secteur."/>
    <s v="Acciones de los beneficiarios en KINTOAN BARNA (parte de los GP), COOP'ART"/>
    <m/>
  </r>
  <r>
    <x v="4"/>
    <s v="Crear un espacio común de conocimiento e innovación, impulsando la transformación digital y el crecimiento sostenible. Création d'un espace commun de la connaissance et de l'innovation, favorisant la transformation numérique et la croissance durable"/>
    <x v="11"/>
    <x v="0"/>
    <x v="1"/>
    <s v="Número de empresas, desagregadas en micro, pequeñas, medianas y grandes. Nombre de micro-entreprises, petites entreprises, moyennes entreprises et grandes entreprises"/>
    <n v="35004272.258699998"/>
    <n v="900000"/>
    <n v="38.893635842999998"/>
    <n v="0.2"/>
    <n v="200000"/>
    <n v="1"/>
    <n v="5.2506408388049994"/>
    <n v="35.004272258699999"/>
    <m/>
    <s v="Basado en el CO01 “número de empresas que reciben apoyo”. Basé sur CO01 &quot;nombre d'entreprises bénéficiant d'un soutien&quot;."/>
    <m/>
    <m/>
  </r>
  <r>
    <x v="4"/>
    <s v="Crear un espacio común de conocimiento e innovación, impulsando la transformación digital y el crecimiento sostenible. Création d'un espace commun de la connaissance et de l'innovation, favorisant la transformation numérique et la croissance durable"/>
    <x v="11"/>
    <x v="0"/>
    <x v="2"/>
    <s v="Número de empresas, desagregadas en micro, pequeñas, medianas y grandes. Nombre de micro-entreprises, petites entreprises, moyennes entreprises et grandes entreprises"/>
    <n v="35004272.258699998"/>
    <n v="900000"/>
    <n v="38.893635842999998"/>
    <n v="0.2"/>
    <n v="170000"/>
    <n v="1"/>
    <n v="6.1772245162411767"/>
    <n v="41.181496774941181"/>
    <m/>
    <s v="Basado en el CO01 “número de empresas que reciben apoyo”. Basé sur CO01 &quot;nombre d'entreprises bénéficiant d'un soutien&quot;."/>
    <m/>
    <m/>
  </r>
  <r>
    <x v="4"/>
    <s v="Impulsar el territorio transfronterizo como destino turístico sostenible, desarrollar la cultura y el patrimonio común, y fomentar la actividad y capacidad de sus agentes. Développer le territoire transfrontalier comme destination touristique durable, valoriser la culture et le patrimoine communs et promouvoir l'activité et la capacité de ses acteurs"/>
    <x v="11"/>
    <x v="0"/>
    <x v="10"/>
    <s v="Número de estrategias y planes de acción. Nombre de stratégies ou plans d'action"/>
    <n v="35004272.258699998"/>
    <n v="1300000"/>
    <n v="25.384615384615383"/>
    <n v="0.3"/>
    <n v="450000"/>
    <n v="1"/>
    <n v="3.3"/>
    <n v="22"/>
    <s v="Se estima que cada proyecto produzca una estrategia o plan de acción. Chaque projet doit produire une stratégie ou un plan d'action."/>
    <m/>
    <s v="Acciones de los beneficiarios en KINTOAN BARNA (parte de los GP), COOP'ART"/>
    <m/>
  </r>
  <r>
    <x v="4"/>
    <s v="Proteger y consolidar los valores ecológicos del territorio transfronterizo. Protection et consolidation des valeurs écologiques du territoire transfrontalier"/>
    <x v="11"/>
    <x v="0"/>
    <x v="12"/>
    <s v="Número de participaciones"/>
    <n v="35004272.258699998"/>
    <n v="1500000"/>
    <n v="23.336181505799999"/>
    <n v="0.15"/>
    <n v="250000"/>
    <n v="1"/>
    <n v="3.1503845032829996"/>
    <n v="21.002563355219998"/>
    <m/>
    <m/>
    <m/>
    <m/>
  </r>
  <r>
    <x v="4"/>
    <s v="Impulsar el territorio transfronterizo como destino turístico sostenible, desarrollar la cultura y el patrimonio común, y fomentar la actividad y capacidad de sus agentes. Développer le territoire transfrontalier comme destination touristique durable, valoriser la culture et le patrimoine communs et promouvoir l'activité et la capacité de ses acteurs"/>
    <x v="11"/>
    <x v="1"/>
    <x v="4"/>
    <s v="Número de pequeñas y medianas empresas. Nombre de PME"/>
    <n v="35004272.258699998"/>
    <n v="1300000"/>
    <n v="25.384615384615383"/>
    <n v="0.25"/>
    <n v="100000"/>
    <n v="0.5"/>
    <s v="N/A"/>
    <n v="38"/>
    <m/>
    <s v="Este indicador va ligado al RCO 01, se considera que el 50% de las empresas apoyadas introduzcan innovaciones en sus productos o procesos. Cet indicateur est lié au RCO 01, il est considéré que 50% des entreprises soutenues introduisent des innovations dans leurs produits ou processus. "/>
    <s v="Acciones de los beneficiarios en KINTOAN BARNA (parte de los GP), COOP'ART"/>
    <m/>
  </r>
  <r>
    <x v="4"/>
    <s v="Impulsar el territorio transfronterizo como destino turístico sostenible, desarrollar la cultura y el patrimonio común, y fomentar la actividad y capacidad de sus agentes. Développer le territoire transfrontalier comme destination touristique durable, valoriser la culture et le patrimoine communs et promouvoir l'activité et la capacité de ses acteurs"/>
    <x v="11"/>
    <x v="1"/>
    <x v="15"/>
    <s v="Número de estrategias y planes de acción. Nombre de stratégies ou plans d'action"/>
    <n v="35004272.258699998"/>
    <n v="1300000"/>
    <n v="25.384615384615383"/>
    <n v="0.3"/>
    <n v="450000"/>
    <n v="0.7"/>
    <s v="N/A"/>
    <n v="15.399999999999999"/>
    <m/>
    <s v="Este indicador de resultado está vinculado al RCO 83, se estima que el 70% de las organizaciones adopten las estrategias y planes de acción desarrollados conjuntamente. Cet indicateur de résultat est lié au RCO 83, avec une estimation de 70% des organisations adoptant les stratégies et plans d'action développés conjointement. "/>
    <s v="Acciones de los beneficiarios en KINTOAN BARNA (parte de los GP), COOP'ART"/>
    <m/>
  </r>
  <r>
    <x v="4"/>
    <s v="Proteger y consolidar los valores ecológicos del territorio transfronterizo. Protection et consolidation des valeurs écologiques du territoire transfrontalier"/>
    <x v="11"/>
    <x v="1"/>
    <x v="16"/>
    <s v="Número de participaciones"/>
    <n v="35004272.258699998"/>
    <n v="1500000"/>
    <n v="23.336181505799999"/>
    <n v="0.15"/>
    <n v="250000"/>
    <n v="0.7"/>
    <s v="N/A"/>
    <n v="14.701794348653998"/>
    <m/>
    <m/>
    <m/>
    <m/>
  </r>
  <r>
    <x v="5"/>
    <s v="Vertebrar territorial, social y económicamente el espacio transfronterizo. Intégration territoriale, sociale et économique de la zone transfrontalière "/>
    <x v="12"/>
    <x v="0"/>
    <x v="18"/>
    <s v="Número de estrategias. Nombre de stratégies"/>
    <n v="2612642.13"/>
    <n v="522528.42599999998"/>
    <m/>
    <m/>
    <m/>
    <m/>
    <n v="5"/>
    <n v="5"/>
    <m/>
    <s v="El valor 5 se corresponde con las áreas funcionales identificadas por el programa en el momento de su presentación. La valeur 5 correspond aux zones fonctionnelles identifiées par le programme au moment de la soumission."/>
    <m/>
    <m/>
  </r>
  <r>
    <x v="5"/>
    <s v="Vertebrar territorial, social y económicamente el espacio transfronterizo. Intégration territoriale, sociale et économique de la zone transfrontalière "/>
    <x v="12"/>
    <x v="0"/>
    <x v="10"/>
    <s v="Número de estrategias. Nombre de stratégies"/>
    <n v="39489130.901900001"/>
    <n v="564130.44145571429"/>
    <n v="10"/>
    <n v="7.0000000000000007E-2"/>
    <n v="40000"/>
    <n v="1"/>
    <n v="1.4808424088212502"/>
    <n v="9.8722827254750012"/>
    <m/>
    <m/>
    <m/>
    <m/>
  </r>
  <r>
    <x v="5"/>
    <s v="Vertebrar territorial, social y económicamente el espacio transfronterizo. Intégration territoriale, sociale et économique de la zone transfrontalière "/>
    <x v="12"/>
    <x v="0"/>
    <x v="11"/>
    <s v="Número de soluciones. Nombre de solutions"/>
    <n v="39489130.901900001"/>
    <n v="564130.44145571429"/>
    <n v="5"/>
    <n v="7.0000000000000007E-2"/>
    <n v="40000"/>
    <n v="1"/>
    <n v="0.74042120441062509"/>
    <n v="4.9361413627375006"/>
    <m/>
    <m/>
    <m/>
    <m/>
  </r>
  <r>
    <x v="5"/>
    <s v="Vertebrar territorial, social y económicamente el espacio transfronterizo. Intégration territoriale, sociale et économique de la zone transfrontalière "/>
    <x v="12"/>
    <x v="0"/>
    <x v="19"/>
    <s v="Número de acuerdos. Nombre de conventions"/>
    <n v="39489130.901900001"/>
    <n v="564130.44145571429"/>
    <n v="10"/>
    <n v="0.1"/>
    <n v="55000"/>
    <n v="1"/>
    <n v="1.5385375676064934"/>
    <n v="10.256917117376624"/>
    <m/>
    <m/>
    <m/>
    <m/>
  </r>
  <r>
    <x v="5"/>
    <s v="Vertebrar territorial, social y económicamente el espacio transfronterizo. Intégration territoriale, sociale et économique de la zone transfrontalière "/>
    <x v="12"/>
    <x v="1"/>
    <x v="15"/>
    <s v="Número de estrategias y planes de acción. Nombre de stratégies ou plans d'action"/>
    <n v="39489130.901900001"/>
    <n v="564130.44145571429"/>
    <n v="15"/>
    <m/>
    <m/>
    <m/>
    <s v="N/A"/>
    <n v="14.872282725475001"/>
    <m/>
    <s v="Este indicador de resultado está vinculado al RCO 75, se estima que el 100% de las organizaciones adopten las estrategias y planes de acción desarrollados conjuntamente. Cet indicateur de résultat est lié au RCO 75, on estime que 100% des organisations adoptent les stratégies et plans d'action développés conjointement. "/>
    <m/>
    <m/>
  </r>
  <r>
    <x v="5"/>
    <s v="Vertebrar territorial, social y económicamente el espacio transfronterizo. Intégration territoriale, sociale et économique de la zone transfrontalière "/>
    <x v="12"/>
    <x v="1"/>
    <x v="17"/>
    <s v="Número de soluciones. Nombre de solutions"/>
    <n v="39489130.901900001"/>
    <n v="564130.44145571429"/>
    <n v="5"/>
    <n v="0.1"/>
    <n v="60000"/>
    <n v="1"/>
    <s v="N/A"/>
    <n v="4.7010870121309525"/>
    <m/>
    <m/>
    <m/>
    <m/>
  </r>
  <r>
    <x v="5"/>
    <s v="Vertebrar territorial, social y económicamente el espacio transfronterizo. Intégration territoriale, sociale et économique de la zone transfrontalière "/>
    <x v="12"/>
    <x v="1"/>
    <x v="20"/>
    <s v="Número de personas. Nombre de personnes"/>
    <n v="39489130.901900001"/>
    <n v="564130.44145571429"/>
    <n v="10"/>
    <n v="0.1"/>
    <n v="55000"/>
    <n v="700000"/>
    <s v="N/A"/>
    <n v="7179841.9821636369"/>
    <m/>
    <m/>
    <m/>
    <s v="Se estima que la mitad del territorio concernido. 21 acuerdos totales a 3M de personas por acuerdo"/>
  </r>
  <r>
    <x v="6"/>
    <s v="Hacia un espacio transfronterizo más integrado. Vers une zone transfrontalière plus intégrée "/>
    <x v="13"/>
    <x v="0"/>
    <x v="3"/>
    <s v="Número de organizaciones. Nombre d'organisations"/>
    <n v="8852315.6704999991"/>
    <n v="2000000"/>
    <n v="4.4261578352499997"/>
    <n v="0.3"/>
    <n v="200000"/>
    <n v="1"/>
    <n v="1.9917710258624997"/>
    <n v="13.278473505749998"/>
    <s v="Se parte de una media de 6 organizaciones por proyecto según el partenariado medio en el periodo 2014-2020. Eliminando duplicidades se quedarían en 3 de media por proyecto. Il est basé sur une moyenne de 6 organisations par projet selon le partenariat moyen de la période 2014-2020. L'élimination des doublons laisserait une moyenne de 3 par projet. "/>
    <m/>
    <m/>
    <m/>
  </r>
  <r>
    <x v="6"/>
    <s v="Hacia un espacio transfronterizo más integrado. Vers une zone transfrontalière plus intégrée "/>
    <x v="13"/>
    <x v="0"/>
    <x v="19"/>
    <s v="Número de acuerdos. Nombre de conventions"/>
    <n v="8852315.6704999991"/>
    <n v="2000000"/>
    <n v="4.5"/>
    <n v="0.3"/>
    <n v="410000"/>
    <n v="1"/>
    <n v="0.98780487804878037"/>
    <n v="6.5853658536585362"/>
    <s v="Se prevé la firma de un acuerdo por cada proyecto. Il est prévu qu'un accord soit signé pour chaque projet."/>
    <m/>
    <m/>
    <m/>
  </r>
  <r>
    <x v="6"/>
    <s v="Hacia un espacio transfronterizo más integrado. Vers une zone transfrontalière plus intégrée "/>
    <x v="13"/>
    <x v="1"/>
    <x v="5"/>
    <s v="Número de organizaciones. Nombre d'organisations"/>
    <n v="8852315.6704999991"/>
    <n v="2000000"/>
    <n v="4.4261578352499997"/>
    <n v="0.3"/>
    <n v="200000"/>
    <n v="0.75"/>
    <s v="N/A"/>
    <n v="9.9588551293124983"/>
    <m/>
    <s v="Este indicador va ligado al RCO 87, se considera que el 75% de las organizaciones que cooperan a través de las fronteras sigan haciéndolo una vez finalizado el proyecto. Cet indicateur est lié au RCO 87, 75% des organisations qui coopèrent au-delà des frontières sont considérées comme continuant à le faire après la fin du projet.  "/>
    <m/>
    <m/>
  </r>
  <r>
    <x v="6"/>
    <s v="Hacia un espacio transfronterizo más integrado. Vers une zone transfrontalière plus intégrée "/>
    <x v="13"/>
    <x v="1"/>
    <x v="20"/>
    <s v="Número de personas. Nombre de personnes"/>
    <n v="8852315.6704999991"/>
    <n v="2000000"/>
    <n v="4.5"/>
    <n v="0.3"/>
    <n v="410000"/>
    <n v="1000000"/>
    <s v="N/A"/>
    <n v="6585365.8536585364"/>
    <m/>
    <s v="Este indicador está vinculado con el RCO 86. Se considera que aproximadamente la mitad de la población del espacio de cooperación podría estar cubierta por los acuerdos administrativos o legales conjuntos firmados. Cet indicateur est lié au RCO 86. On considère qu'environ la moitié de la population de la zone de coopération pourrait être couverte par les accords administratifs ou juridiques conjoints signés."/>
    <m/>
    <m/>
  </r>
  <r>
    <x v="6"/>
    <s v="Hacia un espacio transfronterizo más integrado. Vers une zone transfrontalière plus intégrée "/>
    <x v="14"/>
    <x v="0"/>
    <x v="3"/>
    <s v="Número de organizaciones. Nombre d'organisations"/>
    <n v="2777005.1957999999"/>
    <n v="600000"/>
    <n v="4.6283419929999994"/>
    <n v="0.6"/>
    <n v="150000"/>
    <n v="1"/>
    <n v="1.6662031174799996"/>
    <n v="11.108020783199997"/>
    <s v="Se parte de una media de 6 organizaciones por proyecto según el partenariado medio en el periodo 2014-2020. Eliminando duplicidades se quedarían en 3 de media por proyecto. Il est basé sur une moyenne de 6 organisations par projet selon le partenariat moyen de la période 2014-2020. L'élimination des doublons laisserait une moyenne de 3 par projet. "/>
    <m/>
    <m/>
    <m/>
  </r>
  <r>
    <x v="6"/>
    <s v="Hacia un espacio transfronterizo más integrado. Vers une zone transfrontalière plus intégrée "/>
    <x v="14"/>
    <x v="0"/>
    <x v="19"/>
    <s v="Número de acuerdos. Nombre de conventions"/>
    <n v="2777005.1957999999"/>
    <n v="600000"/>
    <n v="4.6283419929999994"/>
    <n v="0.25"/>
    <n v="150000"/>
    <n v="1"/>
    <n v="0.69425129894999993"/>
    <n v="4.6283419929999994"/>
    <s v="Se prevé la firma de un acuerdo por cada proyecto. Il est prévu qu'un accord soit signé pour chaque projet."/>
    <m/>
    <m/>
    <m/>
  </r>
  <r>
    <x v="6"/>
    <s v="Hacia un espacio transfronterizo más integrado. Vers une zone transfrontalière plus intégrée "/>
    <x v="14"/>
    <x v="1"/>
    <x v="5"/>
    <s v="Número de organizaciones. Nombre d'organisations"/>
    <n v="2777005.1957999999"/>
    <n v="600000"/>
    <n v="4.8833333333333337"/>
    <n v="0.6"/>
    <n v="150000"/>
    <n v="0.75"/>
    <s v="N/A"/>
    <n v="8.7900000000000027"/>
    <m/>
    <s v="Este indicador va ligado al RCO 87, se considera que el 75% de las organizaciones que cooperan a través de las fronteras sigan haciéndolo una vez finalizado el proyecto. Cet indicateur est lié au RCO 87, 75% des organisations qui coopèrent au-delà des frontières sont considérées comme continuant à le faire après la fin du projet.  "/>
    <m/>
    <m/>
  </r>
  <r>
    <x v="6"/>
    <s v="Hacia un espacio transfronterizo más integrado. Vers une zone transfrontalière plus intégrée "/>
    <x v="14"/>
    <x v="1"/>
    <x v="20"/>
    <s v="Número de personas. Nombre de personnes"/>
    <n v="2777005.1957999999"/>
    <n v="600000"/>
    <n v="4.8833333333333337"/>
    <n v="0.25"/>
    <n v="150000"/>
    <n v="1000000"/>
    <s v="N/A"/>
    <n v="4883333.333333334"/>
    <m/>
    <s v="Este indicador está vinculado con el RCO 86. Se considera que aproximadamente un 35% de la población del espacio de cooperación podría estar cubierta por los acuerdos administrativos o legales conjuntos firmados. Cet indicateur est lié au RCO 86. On considère qu'environ 35% de la population de la zone de coopération pourrait être couverte par les accords administratifs ou juridiques conjoints signés."/>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D041CC6-983F-4BAB-9CCB-2A907C398C62}" name="TablaDinámica1" cacheId="7" applyNumberFormats="0" applyBorderFormats="0" applyFontFormats="0" applyPatternFormats="0" applyAlignmentFormats="0" applyWidthHeightFormats="1" dataCaption="Valores" updatedVersion="8" minRefreshableVersion="3" useAutoFormatting="1" rowGrandTotals="0" colGrandTotals="0" itemPrintTitles="1" createdVersion="8" indent="0" outline="1" outlineData="1" multipleFieldFilters="0">
  <location ref="A3:V27" firstHeaderRow="1" firstDataRow="3" firstDataCol="1"/>
  <pivotFields count="18">
    <pivotField axis="axisRow" showAll="0" defaultSubtotal="0">
      <items count="7">
        <item x="0"/>
        <item x="1"/>
        <item x="2"/>
        <item x="3"/>
        <item x="4"/>
        <item x="5"/>
        <item x="6"/>
      </items>
    </pivotField>
    <pivotField showAll="0"/>
    <pivotField axis="axisRow" showAll="0">
      <items count="16">
        <item x="0"/>
        <item x="7"/>
        <item x="13"/>
        <item x="1"/>
        <item x="12"/>
        <item x="8"/>
        <item x="14"/>
        <item x="9"/>
        <item x="2"/>
        <item x="3"/>
        <item x="4"/>
        <item x="10"/>
        <item x="5"/>
        <item x="11"/>
        <item x="6"/>
        <item t="default"/>
      </items>
    </pivotField>
    <pivotField axis="axisCol" showAll="0" defaultSubtotal="0">
      <items count="2">
        <item x="0"/>
        <item x="1"/>
      </items>
    </pivotField>
    <pivotField axis="axisCol" showAll="0">
      <items count="24">
        <item m="1" x="22"/>
        <item m="1" x="21"/>
        <item x="0"/>
        <item x="1"/>
        <item x="2"/>
        <item x="11"/>
        <item x="8"/>
        <item x="6"/>
        <item x="9"/>
        <item x="18"/>
        <item x="12"/>
        <item x="10"/>
        <item x="19"/>
        <item x="3"/>
        <item x="4"/>
        <item x="17"/>
        <item x="7"/>
        <item x="14"/>
        <item x="13"/>
        <item x="15"/>
        <item x="20"/>
        <item x="5"/>
        <item x="16"/>
        <item t="default"/>
      </items>
    </pivotField>
    <pivotField showAll="0"/>
    <pivotField numFmtId="44" showAll="0"/>
    <pivotField showAll="0"/>
    <pivotField showAll="0"/>
    <pivotField showAll="0"/>
    <pivotField showAll="0"/>
    <pivotField showAll="0"/>
    <pivotField showAll="0"/>
    <pivotField dataField="1" numFmtId="3" showAll="0"/>
    <pivotField showAll="0"/>
    <pivotField showAll="0"/>
    <pivotField showAll="0"/>
    <pivotField showAll="0"/>
  </pivotFields>
  <rowFields count="2">
    <field x="0"/>
    <field x="2"/>
  </rowFields>
  <rowItems count="22">
    <i>
      <x/>
    </i>
    <i r="1">
      <x/>
    </i>
    <i r="1">
      <x v="3"/>
    </i>
    <i r="1">
      <x v="8"/>
    </i>
    <i>
      <x v="1"/>
    </i>
    <i r="1">
      <x v="9"/>
    </i>
    <i r="1">
      <x v="10"/>
    </i>
    <i r="1">
      <x v="12"/>
    </i>
    <i r="1">
      <x v="14"/>
    </i>
    <i>
      <x v="2"/>
    </i>
    <i r="1">
      <x v="1"/>
    </i>
    <i r="1">
      <x v="5"/>
    </i>
    <i>
      <x v="3"/>
    </i>
    <i r="1">
      <x v="7"/>
    </i>
    <i r="1">
      <x v="11"/>
    </i>
    <i>
      <x v="4"/>
    </i>
    <i r="1">
      <x v="13"/>
    </i>
    <i>
      <x v="5"/>
    </i>
    <i r="1">
      <x v="4"/>
    </i>
    <i>
      <x v="6"/>
    </i>
    <i r="1">
      <x v="2"/>
    </i>
    <i r="1">
      <x v="6"/>
    </i>
  </rowItems>
  <colFields count="2">
    <field x="3"/>
    <field x="4"/>
  </colFields>
  <colItems count="21">
    <i>
      <x/>
      <x v="2"/>
    </i>
    <i r="1">
      <x v="3"/>
    </i>
    <i r="1">
      <x v="4"/>
    </i>
    <i r="1">
      <x v="5"/>
    </i>
    <i r="1">
      <x v="6"/>
    </i>
    <i r="1">
      <x v="7"/>
    </i>
    <i r="1">
      <x v="8"/>
    </i>
    <i r="1">
      <x v="9"/>
    </i>
    <i r="1">
      <x v="10"/>
    </i>
    <i r="1">
      <x v="11"/>
    </i>
    <i r="1">
      <x v="12"/>
    </i>
    <i r="1">
      <x v="13"/>
    </i>
    <i>
      <x v="1"/>
      <x v="14"/>
    </i>
    <i r="1">
      <x v="15"/>
    </i>
    <i r="1">
      <x v="16"/>
    </i>
    <i r="1">
      <x v="17"/>
    </i>
    <i r="1">
      <x v="18"/>
    </i>
    <i r="1">
      <x v="19"/>
    </i>
    <i r="1">
      <x v="20"/>
    </i>
    <i r="1">
      <x v="21"/>
    </i>
    <i r="1">
      <x v="22"/>
    </i>
  </colItems>
  <dataFields count="1">
    <dataField name="Suma de Valor final estimado (2029). Valeur finale estimée (2029)" fld="13" baseField="0" baseItem="0" numFmtId="167"/>
  </dataFields>
  <formats count="48">
    <format dxfId="144">
      <pivotArea dataOnly="0" labelOnly="1" fieldPosition="0">
        <references count="2">
          <reference field="3" count="1" selected="0">
            <x v="0"/>
          </reference>
          <reference field="4" count="13">
            <x v="0"/>
            <x v="2"/>
            <x v="3"/>
            <x v="4"/>
            <x v="5"/>
            <x v="6"/>
            <x v="7"/>
            <x v="8"/>
            <x v="9"/>
            <x v="10"/>
            <x v="11"/>
            <x v="12"/>
            <x v="13"/>
          </reference>
        </references>
      </pivotArea>
    </format>
    <format dxfId="143">
      <pivotArea type="all" dataOnly="0" outline="0" fieldPosition="0"/>
    </format>
    <format dxfId="142">
      <pivotArea outline="0" collapsedLevelsAreSubtotals="1" fieldPosition="0"/>
    </format>
    <format dxfId="141">
      <pivotArea type="origin" dataOnly="0" labelOnly="1" outline="0" fieldPosition="0"/>
    </format>
    <format dxfId="140">
      <pivotArea field="0" type="button" dataOnly="0" labelOnly="1" outline="0" axis="axisRow" fieldPosition="0"/>
    </format>
    <format dxfId="139">
      <pivotArea dataOnly="0" labelOnly="1" fieldPosition="0">
        <references count="1">
          <reference field="0" count="0"/>
        </references>
      </pivotArea>
    </format>
    <format dxfId="138">
      <pivotArea dataOnly="0" labelOnly="1" grandRow="1" outline="0" fieldPosition="0"/>
    </format>
    <format dxfId="137">
      <pivotArea dataOnly="0" labelOnly="1" fieldPosition="0">
        <references count="2">
          <reference field="0" count="1" selected="0">
            <x v="0"/>
          </reference>
          <reference field="2" count="3">
            <x v="0"/>
            <x v="3"/>
            <x v="8"/>
          </reference>
        </references>
      </pivotArea>
    </format>
    <format dxfId="136">
      <pivotArea dataOnly="0" labelOnly="1" fieldPosition="0">
        <references count="2">
          <reference field="0" count="1" selected="0">
            <x v="1"/>
          </reference>
          <reference field="2" count="4">
            <x v="9"/>
            <x v="10"/>
            <x v="12"/>
            <x v="14"/>
          </reference>
        </references>
      </pivotArea>
    </format>
    <format dxfId="135">
      <pivotArea dataOnly="0" labelOnly="1" fieldPosition="0">
        <references count="2">
          <reference field="0" count="1" selected="0">
            <x v="2"/>
          </reference>
          <reference field="2" count="2">
            <x v="1"/>
            <x v="5"/>
          </reference>
        </references>
      </pivotArea>
    </format>
    <format dxfId="134">
      <pivotArea dataOnly="0" labelOnly="1" fieldPosition="0">
        <references count="2">
          <reference field="0" count="1" selected="0">
            <x v="3"/>
          </reference>
          <reference field="2" count="2">
            <x v="7"/>
            <x v="11"/>
          </reference>
        </references>
      </pivotArea>
    </format>
    <format dxfId="133">
      <pivotArea dataOnly="0" labelOnly="1" fieldPosition="0">
        <references count="2">
          <reference field="0" count="1" selected="0">
            <x v="4"/>
          </reference>
          <reference field="2" count="1">
            <x v="13"/>
          </reference>
        </references>
      </pivotArea>
    </format>
    <format dxfId="132">
      <pivotArea dataOnly="0" labelOnly="1" fieldPosition="0">
        <references count="2">
          <reference field="0" count="1" selected="0">
            <x v="5"/>
          </reference>
          <reference field="2" count="1">
            <x v="4"/>
          </reference>
        </references>
      </pivotArea>
    </format>
    <format dxfId="131">
      <pivotArea dataOnly="0" labelOnly="1" fieldPosition="0">
        <references count="2">
          <reference field="0" count="1" selected="0">
            <x v="6"/>
          </reference>
          <reference field="2" count="2">
            <x v="2"/>
            <x v="6"/>
          </reference>
        </references>
      </pivotArea>
    </format>
    <format dxfId="130">
      <pivotArea dataOnly="0" labelOnly="1" grandCol="1" outline="0" fieldPosition="0"/>
    </format>
    <format dxfId="129">
      <pivotArea dataOnly="0" labelOnly="1" fieldPosition="0">
        <references count="2">
          <reference field="3" count="1" selected="0">
            <x v="1"/>
          </reference>
          <reference field="4" count="10">
            <x v="1"/>
            <x v="14"/>
            <x v="15"/>
            <x v="16"/>
            <x v="17"/>
            <x v="18"/>
            <x v="19"/>
            <x v="20"/>
            <x v="21"/>
            <x v="22"/>
          </reference>
        </references>
      </pivotArea>
    </format>
    <format dxfId="128">
      <pivotArea type="origin" dataOnly="0" labelOnly="1" outline="0" fieldPosition="0"/>
    </format>
    <format dxfId="127">
      <pivotArea field="0" type="button" dataOnly="0" labelOnly="1" outline="0" axis="axisRow" fieldPosition="0"/>
    </format>
    <format dxfId="126">
      <pivotArea dataOnly="0" labelOnly="1" fieldPosition="0">
        <references count="1">
          <reference field="0" count="0"/>
        </references>
      </pivotArea>
    </format>
    <format dxfId="125">
      <pivotArea dataOnly="0" labelOnly="1" grandRow="1" outline="0" fieldPosition="0"/>
    </format>
    <format dxfId="124">
      <pivotArea dataOnly="0" labelOnly="1" fieldPosition="0">
        <references count="2">
          <reference field="0" count="1" selected="0">
            <x v="0"/>
          </reference>
          <reference field="2" count="3">
            <x v="0"/>
            <x v="3"/>
            <x v="8"/>
          </reference>
        </references>
      </pivotArea>
    </format>
    <format dxfId="123">
      <pivotArea dataOnly="0" labelOnly="1" fieldPosition="0">
        <references count="2">
          <reference field="0" count="1" selected="0">
            <x v="1"/>
          </reference>
          <reference field="2" count="4">
            <x v="9"/>
            <x v="10"/>
            <x v="12"/>
            <x v="14"/>
          </reference>
        </references>
      </pivotArea>
    </format>
    <format dxfId="122">
      <pivotArea dataOnly="0" labelOnly="1" fieldPosition="0">
        <references count="2">
          <reference field="0" count="1" selected="0">
            <x v="2"/>
          </reference>
          <reference field="2" count="2">
            <x v="1"/>
            <x v="5"/>
          </reference>
        </references>
      </pivotArea>
    </format>
    <format dxfId="121">
      <pivotArea dataOnly="0" labelOnly="1" fieldPosition="0">
        <references count="2">
          <reference field="0" count="1" selected="0">
            <x v="3"/>
          </reference>
          <reference field="2" count="2">
            <x v="7"/>
            <x v="11"/>
          </reference>
        </references>
      </pivotArea>
    </format>
    <format dxfId="120">
      <pivotArea dataOnly="0" labelOnly="1" fieldPosition="0">
        <references count="2">
          <reference field="0" count="1" selected="0">
            <x v="4"/>
          </reference>
          <reference field="2" count="1">
            <x v="13"/>
          </reference>
        </references>
      </pivotArea>
    </format>
    <format dxfId="119">
      <pivotArea dataOnly="0" labelOnly="1" fieldPosition="0">
        <references count="2">
          <reference field="0" count="1" selected="0">
            <x v="5"/>
          </reference>
          <reference field="2" count="1">
            <x v="4"/>
          </reference>
        </references>
      </pivotArea>
    </format>
    <format dxfId="118">
      <pivotArea dataOnly="0" labelOnly="1" fieldPosition="0">
        <references count="2">
          <reference field="0" count="1" selected="0">
            <x v="6"/>
          </reference>
          <reference field="2" count="2">
            <x v="2"/>
            <x v="6"/>
          </reference>
        </references>
      </pivotArea>
    </format>
    <format dxfId="117">
      <pivotArea dataOnly="0" labelOnly="1" fieldPosition="0">
        <references count="2">
          <reference field="3" count="1" selected="0">
            <x v="1"/>
          </reference>
          <reference field="4" count="10">
            <x v="1"/>
            <x v="14"/>
            <x v="15"/>
            <x v="16"/>
            <x v="17"/>
            <x v="18"/>
            <x v="19"/>
            <x v="20"/>
            <x v="21"/>
            <x v="22"/>
          </reference>
        </references>
      </pivotArea>
    </format>
    <format dxfId="116">
      <pivotArea outline="0" collapsedLevelsAreSubtotals="1" fieldPosition="0"/>
    </format>
    <format dxfId="115">
      <pivotArea type="all" dataOnly="0" outline="0" fieldPosition="0"/>
    </format>
    <format dxfId="114">
      <pivotArea outline="0" collapsedLevelsAreSubtotals="1" fieldPosition="0"/>
    </format>
    <format dxfId="113">
      <pivotArea type="origin" dataOnly="0" labelOnly="1" outline="0" fieldPosition="0"/>
    </format>
    <format dxfId="112">
      <pivotArea field="3" type="button" dataOnly="0" labelOnly="1" outline="0" axis="axisCol" fieldPosition="0"/>
    </format>
    <format dxfId="111">
      <pivotArea field="4" type="button" dataOnly="0" labelOnly="1" outline="0" axis="axisCol" fieldPosition="1"/>
    </format>
    <format dxfId="110">
      <pivotArea type="topRight" dataOnly="0" labelOnly="1" outline="0" fieldPosition="0"/>
    </format>
    <format dxfId="109">
      <pivotArea field="0" type="button" dataOnly="0" labelOnly="1" outline="0" axis="axisRow" fieldPosition="0"/>
    </format>
    <format dxfId="108">
      <pivotArea dataOnly="0" labelOnly="1" fieldPosition="0">
        <references count="1">
          <reference field="0" count="0"/>
        </references>
      </pivotArea>
    </format>
    <format dxfId="107">
      <pivotArea dataOnly="0" labelOnly="1" fieldPosition="0">
        <references count="2">
          <reference field="0" count="1" selected="0">
            <x v="0"/>
          </reference>
          <reference field="2" count="3">
            <x v="0"/>
            <x v="3"/>
            <x v="8"/>
          </reference>
        </references>
      </pivotArea>
    </format>
    <format dxfId="106">
      <pivotArea dataOnly="0" labelOnly="1" fieldPosition="0">
        <references count="2">
          <reference field="0" count="1" selected="0">
            <x v="1"/>
          </reference>
          <reference field="2" count="4">
            <x v="9"/>
            <x v="10"/>
            <x v="12"/>
            <x v="14"/>
          </reference>
        </references>
      </pivotArea>
    </format>
    <format dxfId="105">
      <pivotArea dataOnly="0" labelOnly="1" fieldPosition="0">
        <references count="2">
          <reference field="0" count="1" selected="0">
            <x v="2"/>
          </reference>
          <reference field="2" count="2">
            <x v="1"/>
            <x v="5"/>
          </reference>
        </references>
      </pivotArea>
    </format>
    <format dxfId="104">
      <pivotArea dataOnly="0" labelOnly="1" fieldPosition="0">
        <references count="2">
          <reference field="0" count="1" selected="0">
            <x v="3"/>
          </reference>
          <reference field="2" count="2">
            <x v="7"/>
            <x v="11"/>
          </reference>
        </references>
      </pivotArea>
    </format>
    <format dxfId="103">
      <pivotArea dataOnly="0" labelOnly="1" fieldPosition="0">
        <references count="2">
          <reference field="0" count="1" selected="0">
            <x v="4"/>
          </reference>
          <reference field="2" count="1">
            <x v="13"/>
          </reference>
        </references>
      </pivotArea>
    </format>
    <format dxfId="102">
      <pivotArea dataOnly="0" labelOnly="1" fieldPosition="0">
        <references count="2">
          <reference field="0" count="1" selected="0">
            <x v="5"/>
          </reference>
          <reference field="2" count="1">
            <x v="4"/>
          </reference>
        </references>
      </pivotArea>
    </format>
    <format dxfId="101">
      <pivotArea dataOnly="0" labelOnly="1" fieldPosition="0">
        <references count="2">
          <reference field="0" count="1" selected="0">
            <x v="6"/>
          </reference>
          <reference field="2" count="2">
            <x v="2"/>
            <x v="6"/>
          </reference>
        </references>
      </pivotArea>
    </format>
    <format dxfId="100">
      <pivotArea dataOnly="0" labelOnly="1" fieldPosition="0">
        <references count="1">
          <reference field="3" count="0"/>
        </references>
      </pivotArea>
    </format>
    <format dxfId="99">
      <pivotArea dataOnly="0" labelOnly="1" fieldPosition="0">
        <references count="2">
          <reference field="3" count="1" selected="0">
            <x v="0"/>
          </reference>
          <reference field="4" count="13">
            <x v="0"/>
            <x v="2"/>
            <x v="3"/>
            <x v="4"/>
            <x v="5"/>
            <x v="6"/>
            <x v="7"/>
            <x v="8"/>
            <x v="9"/>
            <x v="10"/>
            <x v="11"/>
            <x v="12"/>
            <x v="13"/>
          </reference>
        </references>
      </pivotArea>
    </format>
    <format dxfId="98">
      <pivotArea dataOnly="0" labelOnly="1" fieldPosition="0">
        <references count="2">
          <reference field="3" count="1" selected="0">
            <x v="1"/>
          </reference>
          <reference field="4" count="10">
            <x v="1"/>
            <x v="14"/>
            <x v="15"/>
            <x v="16"/>
            <x v="17"/>
            <x v="18"/>
            <x v="19"/>
            <x v="20"/>
            <x v="21"/>
            <x v="22"/>
          </reference>
        </references>
      </pivotArea>
    </format>
    <format dxfId="97">
      <pivotArea outline="0" collapsedLevelsAreSubtotals="1" fieldPosition="0"/>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16DBCCD-6DF7-42C4-8E6D-25A23031C070}" name="TablaDinámica3"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AL27" firstHeaderRow="1" firstDataRow="2" firstDataCol="1"/>
  <pivotFields count="17">
    <pivotField showAll="0"/>
    <pivotField axis="axisRow" showAll="0" defaultSubtotal="0">
      <items count="10">
        <item x="0"/>
        <item x="1"/>
        <item x="2"/>
        <item x="3"/>
        <item m="1" x="9"/>
        <item m="1" x="8"/>
        <item m="1" x="7"/>
        <item x="4"/>
        <item x="5"/>
        <item x="6"/>
      </items>
    </pivotField>
    <pivotField showAll="0"/>
    <pivotField showAll="0"/>
    <pivotField axis="axisRow" showAll="0">
      <items count="16">
        <item x="0"/>
        <item x="7"/>
        <item x="13"/>
        <item x="1"/>
        <item x="12"/>
        <item x="8"/>
        <item x="14"/>
        <item x="9"/>
        <item x="2"/>
        <item x="3"/>
        <item x="4"/>
        <item x="10"/>
        <item x="5"/>
        <item x="11"/>
        <item x="6"/>
        <item t="default"/>
      </items>
    </pivotField>
    <pivotField axis="axisCol" showAll="0">
      <items count="38">
        <item x="2"/>
        <item x="3"/>
        <item x="4"/>
        <item x="5"/>
        <item x="6"/>
        <item x="7"/>
        <item x="1"/>
        <item x="0"/>
        <item x="8"/>
        <item x="32"/>
        <item x="9"/>
        <item x="10"/>
        <item x="11"/>
        <item x="13"/>
        <item x="12"/>
        <item x="15"/>
        <item x="14"/>
        <item x="17"/>
        <item x="16"/>
        <item x="19"/>
        <item x="20"/>
        <item x="18"/>
        <item x="21"/>
        <item x="27"/>
        <item x="22"/>
        <item x="23"/>
        <item x="26"/>
        <item m="1" x="36"/>
        <item x="25"/>
        <item x="24"/>
        <item x="28"/>
        <item x="30"/>
        <item x="29"/>
        <item x="31"/>
        <item x="33"/>
        <item x="34"/>
        <item x="35"/>
        <item t="default"/>
      </items>
    </pivotField>
    <pivotField numFmtId="44" showAll="0"/>
    <pivotField numFmtId="44" showAll="0"/>
    <pivotField numFmtId="44" showAll="0"/>
    <pivotField dataField="1" numFmtId="44" showAll="0"/>
    <pivotField numFmtId="44" showAll="0"/>
    <pivotField numFmtId="9" showAll="0"/>
    <pivotField numFmtId="44" showAll="0"/>
    <pivotField numFmtId="44" showAll="0"/>
    <pivotField numFmtId="9" showAll="0"/>
    <pivotField numFmtId="44" showAll="0"/>
    <pivotField numFmtId="44" showAll="0"/>
  </pivotFields>
  <rowFields count="2">
    <field x="1"/>
    <field x="4"/>
  </rowFields>
  <rowItems count="23">
    <i>
      <x/>
    </i>
    <i r="1">
      <x/>
    </i>
    <i r="1">
      <x v="3"/>
    </i>
    <i r="1">
      <x v="8"/>
    </i>
    <i>
      <x v="1"/>
    </i>
    <i r="1">
      <x v="9"/>
    </i>
    <i r="1">
      <x v="10"/>
    </i>
    <i r="1">
      <x v="12"/>
    </i>
    <i r="1">
      <x v="14"/>
    </i>
    <i>
      <x v="2"/>
    </i>
    <i r="1">
      <x v="1"/>
    </i>
    <i r="1">
      <x v="5"/>
    </i>
    <i>
      <x v="3"/>
    </i>
    <i r="1">
      <x v="7"/>
    </i>
    <i r="1">
      <x v="11"/>
    </i>
    <i>
      <x v="7"/>
    </i>
    <i r="1">
      <x v="13"/>
    </i>
    <i>
      <x v="8"/>
    </i>
    <i r="1">
      <x v="4"/>
    </i>
    <i>
      <x v="9"/>
    </i>
    <i r="1">
      <x v="2"/>
    </i>
    <i r="1">
      <x v="6"/>
    </i>
    <i t="grand">
      <x/>
    </i>
  </rowItems>
  <colFields count="1">
    <field x="5"/>
  </colFields>
  <colItems count="37">
    <i>
      <x/>
    </i>
    <i>
      <x v="1"/>
    </i>
    <i>
      <x v="2"/>
    </i>
    <i>
      <x v="3"/>
    </i>
    <i>
      <x v="4"/>
    </i>
    <i>
      <x v="5"/>
    </i>
    <i>
      <x v="6"/>
    </i>
    <i>
      <x v="7"/>
    </i>
    <i>
      <x v="8"/>
    </i>
    <i>
      <x v="9"/>
    </i>
    <i>
      <x v="10"/>
    </i>
    <i>
      <x v="11"/>
    </i>
    <i>
      <x v="12"/>
    </i>
    <i>
      <x v="13"/>
    </i>
    <i>
      <x v="14"/>
    </i>
    <i>
      <x v="15"/>
    </i>
    <i>
      <x v="16"/>
    </i>
    <i>
      <x v="17"/>
    </i>
    <i>
      <x v="18"/>
    </i>
    <i>
      <x v="19"/>
    </i>
    <i>
      <x v="20"/>
    </i>
    <i>
      <x v="21"/>
    </i>
    <i>
      <x v="22"/>
    </i>
    <i>
      <x v="23"/>
    </i>
    <i>
      <x v="24"/>
    </i>
    <i>
      <x v="25"/>
    </i>
    <i>
      <x v="26"/>
    </i>
    <i>
      <x v="28"/>
    </i>
    <i>
      <x v="29"/>
    </i>
    <i>
      <x v="30"/>
    </i>
    <i>
      <x v="31"/>
    </i>
    <i>
      <x v="32"/>
    </i>
    <i>
      <x v="33"/>
    </i>
    <i>
      <x v="34"/>
    </i>
    <i>
      <x v="35"/>
    </i>
    <i>
      <x v="36"/>
    </i>
    <i t="grand">
      <x/>
    </i>
  </colItems>
  <dataFields count="1">
    <dataField name="Suma de Aportación UE sin AT" fld="9" baseField="0" baseItem="0"/>
  </dataFields>
  <formats count="28">
    <format dxfId="75">
      <pivotArea type="all" dataOnly="0" outline="0" fieldPosition="0"/>
    </format>
    <format dxfId="74">
      <pivotArea outline="0" collapsedLevelsAreSubtotals="1" fieldPosition="0"/>
    </format>
    <format dxfId="73">
      <pivotArea type="origin" dataOnly="0" labelOnly="1" outline="0" fieldPosition="0"/>
    </format>
    <format dxfId="72">
      <pivotArea field="5" type="button" dataOnly="0" labelOnly="1" outline="0" axis="axisCol" fieldPosition="0"/>
    </format>
    <format dxfId="71">
      <pivotArea type="topRight" dataOnly="0" labelOnly="1" outline="0" fieldPosition="0"/>
    </format>
    <format dxfId="70">
      <pivotArea field="1" type="button" dataOnly="0" labelOnly="1" outline="0" axis="axisRow" fieldPosition="0"/>
    </format>
    <format dxfId="69">
      <pivotArea dataOnly="0" labelOnly="1" fieldPosition="0">
        <references count="1">
          <reference field="1" count="0"/>
        </references>
      </pivotArea>
    </format>
    <format dxfId="68">
      <pivotArea dataOnly="0" labelOnly="1" grandRow="1" outline="0" fieldPosition="0"/>
    </format>
    <format dxfId="67">
      <pivotArea dataOnly="0" labelOnly="1" fieldPosition="0">
        <references count="2">
          <reference field="1" count="1" selected="0">
            <x v="0"/>
          </reference>
          <reference field="4" count="3">
            <x v="0"/>
            <x v="3"/>
            <x v="8"/>
          </reference>
        </references>
      </pivotArea>
    </format>
    <format dxfId="66">
      <pivotArea dataOnly="0" labelOnly="1" fieldPosition="0">
        <references count="2">
          <reference field="1" count="1" selected="0">
            <x v="1"/>
          </reference>
          <reference field="4" count="4">
            <x v="9"/>
            <x v="10"/>
            <x v="12"/>
            <x v="14"/>
          </reference>
        </references>
      </pivotArea>
    </format>
    <format dxfId="65">
      <pivotArea dataOnly="0" labelOnly="1" fieldPosition="0">
        <references count="2">
          <reference field="1" count="1" selected="0">
            <x v="2"/>
          </reference>
          <reference field="4" count="2">
            <x v="1"/>
            <x v="5"/>
          </reference>
        </references>
      </pivotArea>
    </format>
    <format dxfId="64">
      <pivotArea dataOnly="0" labelOnly="1" fieldPosition="0">
        <references count="2">
          <reference field="1" count="1" selected="0">
            <x v="3"/>
          </reference>
          <reference field="4" count="2">
            <x v="7"/>
            <x v="11"/>
          </reference>
        </references>
      </pivotArea>
    </format>
    <format dxfId="63">
      <pivotArea dataOnly="0" labelOnly="1" fieldPosition="0">
        <references count="2">
          <reference field="1" count="1" selected="0">
            <x v="7"/>
          </reference>
          <reference field="4" count="1">
            <x v="13"/>
          </reference>
        </references>
      </pivotArea>
    </format>
    <format dxfId="62">
      <pivotArea dataOnly="0" labelOnly="1" fieldPosition="0">
        <references count="2">
          <reference field="1" count="1" selected="0">
            <x v="8"/>
          </reference>
          <reference field="4" count="1">
            <x v="4"/>
          </reference>
        </references>
      </pivotArea>
    </format>
    <format dxfId="61">
      <pivotArea dataOnly="0" labelOnly="1" fieldPosition="0">
        <references count="2">
          <reference field="1" count="1" selected="0">
            <x v="9"/>
          </reference>
          <reference field="4" count="2">
            <x v="2"/>
            <x v="6"/>
          </reference>
        </references>
      </pivotArea>
    </format>
    <format dxfId="60">
      <pivotArea dataOnly="0" labelOnly="1" fieldPosition="0">
        <references count="1">
          <reference field="5" count="0"/>
        </references>
      </pivotArea>
    </format>
    <format dxfId="59">
      <pivotArea dataOnly="0" labelOnly="1" grandCol="1" outline="0" fieldPosition="0"/>
    </format>
    <format dxfId="58">
      <pivotArea dataOnly="0" labelOnly="1" fieldPosition="0">
        <references count="1">
          <reference field="5" count="0"/>
        </references>
      </pivotArea>
    </format>
    <format dxfId="57">
      <pivotArea dataOnly="0" labelOnly="1" grandCol="1" outline="0" fieldPosition="0"/>
    </format>
    <format dxfId="56">
      <pivotArea dataOnly="0" labelOnly="1" fieldPosition="0">
        <references count="1">
          <reference field="1" count="6">
            <x v="1"/>
            <x v="2"/>
            <x v="3"/>
            <x v="7"/>
            <x v="8"/>
            <x v="9"/>
          </reference>
        </references>
      </pivotArea>
    </format>
    <format dxfId="55">
      <pivotArea dataOnly="0" labelOnly="1" fieldPosition="0">
        <references count="2">
          <reference field="1" count="1" selected="0">
            <x v="0"/>
          </reference>
          <reference field="4" count="3">
            <x v="0"/>
            <x v="3"/>
            <x v="8"/>
          </reference>
        </references>
      </pivotArea>
    </format>
    <format dxfId="54">
      <pivotArea dataOnly="0" labelOnly="1" fieldPosition="0">
        <references count="2">
          <reference field="1" count="1" selected="0">
            <x v="1"/>
          </reference>
          <reference field="4" count="4">
            <x v="9"/>
            <x v="10"/>
            <x v="12"/>
            <x v="14"/>
          </reference>
        </references>
      </pivotArea>
    </format>
    <format dxfId="53">
      <pivotArea dataOnly="0" labelOnly="1" fieldPosition="0">
        <references count="2">
          <reference field="1" count="1" selected="0">
            <x v="2"/>
          </reference>
          <reference field="4" count="2">
            <x v="1"/>
            <x v="5"/>
          </reference>
        </references>
      </pivotArea>
    </format>
    <format dxfId="52">
      <pivotArea dataOnly="0" labelOnly="1" fieldPosition="0">
        <references count="2">
          <reference field="1" count="1" selected="0">
            <x v="3"/>
          </reference>
          <reference field="4" count="2">
            <x v="7"/>
            <x v="11"/>
          </reference>
        </references>
      </pivotArea>
    </format>
    <format dxfId="51">
      <pivotArea dataOnly="0" labelOnly="1" fieldPosition="0">
        <references count="2">
          <reference field="1" count="1" selected="0">
            <x v="7"/>
          </reference>
          <reference field="4" count="1">
            <x v="13"/>
          </reference>
        </references>
      </pivotArea>
    </format>
    <format dxfId="50">
      <pivotArea dataOnly="0" labelOnly="1" fieldPosition="0">
        <references count="2">
          <reference field="1" count="1" selected="0">
            <x v="8"/>
          </reference>
          <reference field="4" count="1">
            <x v="4"/>
          </reference>
        </references>
      </pivotArea>
    </format>
    <format dxfId="49">
      <pivotArea dataOnly="0" labelOnly="1" fieldPosition="0">
        <references count="2">
          <reference field="1" count="1" selected="0">
            <x v="9"/>
          </reference>
          <reference field="4" count="2">
            <x v="2"/>
            <x v="6"/>
          </reference>
        </references>
      </pivotArea>
    </format>
    <format dxfId="48">
      <pivotArea outline="0" collapsedLevelsAreSubtotals="1" fieldPosition="0"/>
    </format>
  </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5CFE008-808A-4A78-B874-199B3983EF5F}" name="Tabla1" displayName="Tabla1" ref="A1:R93" totalsRowShown="0" headerRowDxfId="96" dataDxfId="95" tableBorderDxfId="94">
  <autoFilter ref="A1:R93" xr:uid="{45CFE008-808A-4A78-B874-199B3983EF5F}"/>
  <tableColumns count="18">
    <tableColumn id="2" xr3:uid="{666F3133-A873-466D-949F-E0D5989B3882}" name="Cod Prioridad. Cod Priorité" dataDxfId="93"/>
    <tableColumn id="3" xr3:uid="{7B152C2D-7656-427D-949C-439DCCD7A69A}" name="Prioridad. Priorité" dataDxfId="92"/>
    <tableColumn id="4" xr3:uid="{5388A2A2-43A4-40DF-AEB0-87121B6FE84C}" name="Objetivo específico. Objectif Spécifique" dataDxfId="91"/>
    <tableColumn id="6" xr3:uid="{94EB1C0C-4F7A-4149-9F79-6FD90E3D4596}" name="Tipo de indicador. Type d'indicateur" dataDxfId="90"/>
    <tableColumn id="7" xr3:uid="{BE327D35-88F6-4AC6-A7D5-DED77C3CADD2}" name="Indicador. Indicateur" dataDxfId="89"/>
    <tableColumn id="8" xr3:uid="{6D4F2692-B685-4A68-85DC-D70917C61DC5}" name="Unidad de medida. Unité de mesure" dataDxfId="88"/>
    <tableColumn id="10" xr3:uid="{ED751EAB-39AC-40EE-9D7F-8E1BAFDB4BCF}" name="Presupuesto del objetivo específico (FEDER). Budget de l'objectif spécifique (FEDER)" dataDxfId="87" dataCellStyle="Moneda"/>
    <tableColumn id="11" xr3:uid="{172962F6-F94C-40EC-8CA0-7D18AB93B4E9}" name="Presupuesto medio de los proyectos  que contribuyan a este objetivo específico (FEDER). Budget moyen des projets contribuant à cet objectif spécifique (FEDER)" dataDxfId="86"/>
    <tableColumn id="12" xr3:uid="{5624097C-502C-4709-9354-8F36FB7CC356}" name="Proyectos esperados que contribuyan a este objetivo específico. Projets attendus qui contribuent à cet objectif spécifique" dataDxfId="85">
      <calculatedColumnFormula>'[1]Parámetros cálculo indicadores'!$G2/'[1]Parámetros cálculo indicadores'!$H2</calculatedColumnFormula>
    </tableColumn>
    <tableColumn id="15" xr3:uid="{7826B33D-758A-429E-A5CD-CD7437357CF2}" name="Porcentaje del presupuesto de proyecto dedicado a acciones que contribuyen a este indicador. Pourcentage du budget du projet consacré aux actions contribuant à cet indicateur" dataDxfId="84"/>
    <tableColumn id="16" xr3:uid="{322D919C-758C-4A9C-9E46-2CB67E5FC31B}" name="Importe medio de las acciones que contribuyen a este indicador (FEDER). Montant moyen des actions contribuant à cet indicateur (FEDER)" dataDxfId="83"/>
    <tableColumn id="17" xr3:uid="{3507A3E4-FA57-436D-998C-13509E04069F}" name="Factor de corrección de resultados (RCR). Facteur de correction des résultats (RCR)" dataDxfId="82"/>
    <tableColumn id="5" xr3:uid="{25DF04E8-C11D-45CA-B924-914E9911B242}" name="Valor intermedio estimado (2024). Valeur intermédiaire estimée (2024)" dataDxfId="81">
      <calculatedColumnFormula>0.15*Tabla1[[#This Row],[Valor final estimado (2029). Valeur finale estimée (2029)]]</calculatedColumnFormula>
    </tableColumn>
    <tableColumn id="18" xr3:uid="{DE376FF4-43FA-48A9-A3EF-B66DB5664350}" name="Valor final estimado (2029). Valeur finale estimée (2029)" dataDxfId="80">
      <calculatedColumnFormula>(Tabla1[[#This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calculatedColumnFormula>
    </tableColumn>
    <tableColumn id="19" xr3:uid="{85F30982-3D34-41D5-9F0E-2878C2F19307}" name="Estimaciones basadas en las evaluaciones del POCTEFA 2014-2020. Estimations basées sur les évaluations du POCTEFA 2014-2020" dataDxfId="79"/>
    <tableColumn id="1" xr3:uid="{FDB23A38-02B3-4715-8704-51F201DFDBA7}" name="Estimaciones basadas en el sistema de indicadores del POCTEFA 2014-2020. Estimations basées sur le système d'indicateurs du POCTEFA 2014-2020." dataDxfId="78"/>
    <tableColumn id="20" xr3:uid="{6F2AB029-4A46-466D-BBD6-DD5DACF20F83}" name="Muestreo de proyectos del POCTEFA 2014-2020. Échantillon de projets POCTEFA 2014-2020" dataDxfId="77"/>
    <tableColumn id="13" xr3:uid="{8833B183-271A-413A-A0C7-1578A9321028}" name="Muestreo de proyectos del POCTEFA 2014-2020. Échantillon de projets POCTEFA 2014-2021" dataDxfId="76"/>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0D037-3FC6-448F-9040-D0C6245AAF32}">
  <dimension ref="A3:X28"/>
  <sheetViews>
    <sheetView tabSelected="1" zoomScale="70" zoomScaleNormal="70" workbookViewId="0">
      <selection activeCell="A19" activeCellId="3" sqref="A7:A9 A11:A14 A16:A17 A19:A20 A22 A24 A26:A27"/>
      <pivotSelection pane="bottomRight" showHeader="1" axis="axisRow" dimension="1" activeRow="18" previousRow="18" click="1" r:id="rId1">
        <pivotArea dataOnly="0" labelOnly="1" fieldPosition="0">
          <references count="1">
            <reference field="2" count="0"/>
          </references>
        </pivotArea>
      </pivotSelection>
    </sheetView>
  </sheetViews>
  <sheetFormatPr baseColWidth="10" defaultRowHeight="13.8"/>
  <cols>
    <col min="1" max="1" width="135.33203125" style="47" bestFit="1" customWidth="1"/>
    <col min="2" max="2" width="22.5546875" style="46" bestFit="1" customWidth="1"/>
    <col min="3" max="3" width="5.6640625" style="46" bestFit="1" customWidth="1"/>
    <col min="4" max="4" width="6.5546875" style="46" bestFit="1" customWidth="1"/>
    <col min="5" max="5" width="5.6640625" style="46" bestFit="1" customWidth="1"/>
    <col min="6" max="6" width="9" style="46" bestFit="1" customWidth="1"/>
    <col min="7" max="7" width="5.6640625" style="46" bestFit="1" customWidth="1"/>
    <col min="8" max="8" width="9" style="46" bestFit="1" customWidth="1"/>
    <col min="9" max="13" width="5.6640625" style="46" bestFit="1" customWidth="1"/>
    <col min="14" max="14" width="19.109375" style="46" bestFit="1" customWidth="1"/>
    <col min="15" max="15" width="5.6640625" style="46" bestFit="1" customWidth="1"/>
    <col min="16" max="16" width="8" style="46" bestFit="1" customWidth="1"/>
    <col min="17" max="18" width="11.44140625" style="46" bestFit="1" customWidth="1"/>
    <col min="19" max="19" width="5.6640625" style="46" bestFit="1" customWidth="1"/>
    <col min="20" max="20" width="11.44140625" style="46" bestFit="1" customWidth="1"/>
    <col min="21" max="22" width="5.6640625" style="46" bestFit="1" customWidth="1"/>
    <col min="23" max="24" width="5.77734375" style="46" bestFit="1" customWidth="1"/>
    <col min="25" max="25" width="12.21875" style="46" bestFit="1" customWidth="1"/>
    <col min="26" max="26" width="22.6640625" style="46" bestFit="1" customWidth="1"/>
    <col min="27" max="27" width="12.21875" style="46" bestFit="1" customWidth="1"/>
    <col min="28" max="16384" width="11.5546875" style="46"/>
  </cols>
  <sheetData>
    <row r="3" spans="1:24" ht="14.4">
      <c r="A3" s="44" t="s">
        <v>258</v>
      </c>
      <c r="B3" s="45" t="s">
        <v>244</v>
      </c>
      <c r="W3"/>
      <c r="X3"/>
    </row>
    <row r="4" spans="1:24" ht="14.4">
      <c r="B4" s="46" t="s">
        <v>242</v>
      </c>
      <c r="N4" s="46" t="s">
        <v>243</v>
      </c>
      <c r="W4"/>
      <c r="X4"/>
    </row>
    <row r="5" spans="1:24" ht="52.2" customHeight="1">
      <c r="A5" s="44" t="s">
        <v>144</v>
      </c>
      <c r="B5" s="48" t="s">
        <v>245</v>
      </c>
      <c r="C5" s="48" t="s">
        <v>167</v>
      </c>
      <c r="D5" s="48" t="s">
        <v>168</v>
      </c>
      <c r="E5" s="48" t="s">
        <v>200</v>
      </c>
      <c r="F5" s="48" t="s">
        <v>251</v>
      </c>
      <c r="G5" s="48" t="s">
        <v>249</v>
      </c>
      <c r="H5" s="48" t="s">
        <v>252</v>
      </c>
      <c r="I5" s="48" t="s">
        <v>257</v>
      </c>
      <c r="J5" s="48" t="s">
        <v>203</v>
      </c>
      <c r="K5" s="48" t="s">
        <v>229</v>
      </c>
      <c r="L5" s="48" t="s">
        <v>230</v>
      </c>
      <c r="M5" s="48" t="s">
        <v>246</v>
      </c>
      <c r="N5" s="48" t="s">
        <v>247</v>
      </c>
      <c r="O5" s="48" t="s">
        <v>256</v>
      </c>
      <c r="P5" s="48" t="s">
        <v>250</v>
      </c>
      <c r="Q5" s="48" t="s">
        <v>253</v>
      </c>
      <c r="R5" s="48" t="s">
        <v>254</v>
      </c>
      <c r="S5" s="48" t="s">
        <v>255</v>
      </c>
      <c r="T5" s="48" t="s">
        <v>233</v>
      </c>
      <c r="U5" s="48" t="s">
        <v>248</v>
      </c>
      <c r="V5" s="48" t="s">
        <v>213</v>
      </c>
      <c r="W5"/>
      <c r="X5"/>
    </row>
    <row r="6" spans="1:24" ht="14.4">
      <c r="A6" s="49" t="s">
        <v>6</v>
      </c>
      <c r="B6" s="50"/>
      <c r="C6" s="50"/>
      <c r="D6" s="50"/>
      <c r="E6" s="50"/>
      <c r="F6" s="50"/>
      <c r="G6" s="50"/>
      <c r="H6" s="50"/>
      <c r="I6" s="50"/>
      <c r="J6" s="50"/>
      <c r="K6" s="50"/>
      <c r="L6" s="50"/>
      <c r="M6" s="50"/>
      <c r="N6" s="50"/>
      <c r="O6" s="50"/>
      <c r="P6" s="50"/>
      <c r="Q6" s="50"/>
      <c r="R6" s="50"/>
      <c r="S6" s="50"/>
      <c r="T6" s="50"/>
      <c r="U6" s="50"/>
      <c r="V6" s="50"/>
      <c r="W6"/>
      <c r="X6"/>
    </row>
    <row r="7" spans="1:24" ht="27.6">
      <c r="A7" s="49" t="s">
        <v>131</v>
      </c>
      <c r="B7" s="50">
        <v>57.142857142857146</v>
      </c>
      <c r="C7" s="50">
        <v>20</v>
      </c>
      <c r="D7" s="50">
        <v>37</v>
      </c>
      <c r="E7" s="50"/>
      <c r="F7" s="50"/>
      <c r="G7" s="50"/>
      <c r="H7" s="50"/>
      <c r="I7" s="50"/>
      <c r="J7" s="50"/>
      <c r="K7" s="50"/>
      <c r="L7" s="50"/>
      <c r="M7" s="50">
        <v>28.571428571428573</v>
      </c>
      <c r="N7" s="50">
        <v>28.571428571428573</v>
      </c>
      <c r="O7" s="50"/>
      <c r="P7" s="50"/>
      <c r="Q7" s="50"/>
      <c r="R7" s="50"/>
      <c r="S7" s="50"/>
      <c r="T7" s="50"/>
      <c r="U7" s="50">
        <v>21.428571428571431</v>
      </c>
      <c r="V7" s="50"/>
      <c r="W7"/>
      <c r="X7"/>
    </row>
    <row r="8" spans="1:24" ht="27.6">
      <c r="A8" s="49" t="s">
        <v>132</v>
      </c>
      <c r="B8" s="50">
        <v>105</v>
      </c>
      <c r="C8" s="50">
        <v>20</v>
      </c>
      <c r="D8" s="50">
        <v>85</v>
      </c>
      <c r="E8" s="50"/>
      <c r="F8" s="50"/>
      <c r="G8" s="50">
        <v>10.344827586206899</v>
      </c>
      <c r="H8" s="50"/>
      <c r="I8" s="50"/>
      <c r="J8" s="50"/>
      <c r="K8" s="50"/>
      <c r="L8" s="50"/>
      <c r="M8" s="50">
        <v>33.750000000000007</v>
      </c>
      <c r="N8" s="50">
        <v>52.5</v>
      </c>
      <c r="O8" s="50"/>
      <c r="P8" s="50">
        <v>5172.4137931034493</v>
      </c>
      <c r="Q8" s="50"/>
      <c r="R8" s="50"/>
      <c r="S8" s="50"/>
      <c r="T8" s="50"/>
      <c r="U8" s="50">
        <v>26.250000000000004</v>
      </c>
      <c r="V8" s="50"/>
      <c r="W8"/>
      <c r="X8"/>
    </row>
    <row r="9" spans="1:24" ht="27.6">
      <c r="A9" s="49" t="s">
        <v>133</v>
      </c>
      <c r="B9" s="50">
        <v>137.5</v>
      </c>
      <c r="C9" s="50">
        <v>18</v>
      </c>
      <c r="D9" s="50">
        <v>120</v>
      </c>
      <c r="E9" s="50"/>
      <c r="F9" s="50"/>
      <c r="G9" s="50"/>
      <c r="H9" s="50"/>
      <c r="I9" s="50"/>
      <c r="J9" s="50"/>
      <c r="K9" s="50"/>
      <c r="L9" s="50"/>
      <c r="M9" s="50">
        <v>33</v>
      </c>
      <c r="N9" s="50">
        <v>68.75</v>
      </c>
      <c r="O9" s="50"/>
      <c r="P9" s="50"/>
      <c r="Q9" s="50"/>
      <c r="R9" s="50"/>
      <c r="S9" s="50"/>
      <c r="T9" s="50"/>
      <c r="U9" s="50">
        <v>24.75</v>
      </c>
      <c r="V9" s="50"/>
      <c r="W9"/>
      <c r="X9"/>
    </row>
    <row r="10" spans="1:24" ht="14.4">
      <c r="A10" s="49" t="s">
        <v>7</v>
      </c>
      <c r="B10" s="50"/>
      <c r="C10" s="50"/>
      <c r="D10" s="50"/>
      <c r="E10" s="50"/>
      <c r="F10" s="50"/>
      <c r="G10" s="50"/>
      <c r="H10" s="50"/>
      <c r="I10" s="50"/>
      <c r="J10" s="50"/>
      <c r="K10" s="50"/>
      <c r="L10" s="50"/>
      <c r="M10" s="50"/>
      <c r="N10" s="50"/>
      <c r="O10" s="50"/>
      <c r="P10" s="50"/>
      <c r="Q10" s="50"/>
      <c r="R10" s="50"/>
      <c r="S10" s="50"/>
      <c r="T10" s="50"/>
      <c r="U10" s="50"/>
      <c r="V10" s="50"/>
      <c r="W10"/>
      <c r="X10"/>
    </row>
    <row r="11" spans="1:24" ht="41.4">
      <c r="A11" s="49" t="s">
        <v>134</v>
      </c>
      <c r="B11" s="50"/>
      <c r="C11" s="50"/>
      <c r="D11" s="50"/>
      <c r="E11" s="50">
        <v>12.523721680000001</v>
      </c>
      <c r="F11" s="50">
        <v>68311.209163636362</v>
      </c>
      <c r="G11" s="50"/>
      <c r="H11" s="50">
        <v>34468.958752293576</v>
      </c>
      <c r="I11" s="50"/>
      <c r="J11" s="50">
        <v>53.673092914285711</v>
      </c>
      <c r="K11" s="50">
        <v>12.52372168</v>
      </c>
      <c r="L11" s="50"/>
      <c r="M11" s="50"/>
      <c r="N11" s="50"/>
      <c r="O11" s="50"/>
      <c r="P11" s="50"/>
      <c r="Q11" s="50">
        <v>4497247.7064220188</v>
      </c>
      <c r="R11" s="50">
        <v>8912727.2727272715</v>
      </c>
      <c r="S11" s="50">
        <v>17.533210352000001</v>
      </c>
      <c r="T11" s="50"/>
      <c r="U11" s="50"/>
      <c r="V11" s="50">
        <v>37.571165039999997</v>
      </c>
      <c r="W11"/>
      <c r="X11"/>
    </row>
    <row r="12" spans="1:24" ht="14.4">
      <c r="A12" s="49" t="s">
        <v>135</v>
      </c>
      <c r="B12" s="50"/>
      <c r="C12" s="50"/>
      <c r="D12" s="50"/>
      <c r="E12" s="50">
        <v>16.637741946666665</v>
      </c>
      <c r="F12" s="50"/>
      <c r="G12" s="50"/>
      <c r="H12" s="50"/>
      <c r="I12" s="50"/>
      <c r="J12" s="50"/>
      <c r="K12" s="50">
        <v>11.646419362666666</v>
      </c>
      <c r="L12" s="50"/>
      <c r="M12" s="50"/>
      <c r="N12" s="50"/>
      <c r="O12" s="50"/>
      <c r="P12" s="50"/>
      <c r="Q12" s="50"/>
      <c r="R12" s="50"/>
      <c r="S12" s="50">
        <v>19.798912916533332</v>
      </c>
      <c r="T12" s="50"/>
      <c r="U12" s="50"/>
      <c r="V12" s="50"/>
      <c r="W12"/>
      <c r="X12"/>
    </row>
    <row r="13" spans="1:24" ht="27.6">
      <c r="A13" s="49" t="s">
        <v>136</v>
      </c>
      <c r="B13" s="50">
        <v>76.58807848735384</v>
      </c>
      <c r="C13" s="50">
        <v>33.5610681012</v>
      </c>
      <c r="D13" s="50">
        <v>43.027010386153847</v>
      </c>
      <c r="E13" s="50">
        <v>13.9837783755</v>
      </c>
      <c r="F13" s="50"/>
      <c r="G13" s="50"/>
      <c r="H13" s="50"/>
      <c r="I13" s="50"/>
      <c r="J13" s="50">
        <v>22.3740454008</v>
      </c>
      <c r="K13" s="50">
        <v>12.785168800457145</v>
      </c>
      <c r="L13" s="50"/>
      <c r="M13" s="50"/>
      <c r="N13" s="50">
        <v>40.714285714285715</v>
      </c>
      <c r="O13" s="50"/>
      <c r="P13" s="50"/>
      <c r="Q13" s="50"/>
      <c r="R13" s="50"/>
      <c r="S13" s="50">
        <v>18.738263023169999</v>
      </c>
      <c r="T13" s="50"/>
      <c r="U13" s="50"/>
      <c r="V13" s="50">
        <v>16.7805340506</v>
      </c>
      <c r="W13"/>
      <c r="X13"/>
    </row>
    <row r="14" spans="1:24" ht="41.4">
      <c r="A14" s="49" t="s">
        <v>137</v>
      </c>
      <c r="B14" s="50"/>
      <c r="C14" s="50"/>
      <c r="D14" s="50"/>
      <c r="E14" s="50">
        <v>16.214153023196967</v>
      </c>
      <c r="F14" s="50"/>
      <c r="G14" s="50"/>
      <c r="H14" s="50"/>
      <c r="I14" s="50"/>
      <c r="J14" s="50"/>
      <c r="K14" s="50">
        <v>18.103772360486843</v>
      </c>
      <c r="L14" s="50"/>
      <c r="M14" s="50"/>
      <c r="N14" s="50"/>
      <c r="O14" s="50">
        <v>12.160614767397725</v>
      </c>
      <c r="P14" s="50"/>
      <c r="Q14" s="50"/>
      <c r="R14" s="50"/>
      <c r="S14" s="50">
        <v>12.672640652340789</v>
      </c>
      <c r="T14" s="50"/>
      <c r="U14" s="50"/>
      <c r="V14" s="50"/>
      <c r="W14"/>
      <c r="X14"/>
    </row>
    <row r="15" spans="1:24" ht="14.4">
      <c r="A15" s="49" t="s">
        <v>93</v>
      </c>
      <c r="B15" s="50"/>
      <c r="C15" s="50"/>
      <c r="D15" s="50"/>
      <c r="E15" s="50"/>
      <c r="F15" s="50"/>
      <c r="G15" s="50"/>
      <c r="H15" s="50"/>
      <c r="I15" s="50"/>
      <c r="J15" s="50"/>
      <c r="K15" s="50"/>
      <c r="L15" s="50"/>
      <c r="M15" s="50"/>
      <c r="N15" s="50"/>
      <c r="O15" s="50"/>
      <c r="P15" s="50"/>
      <c r="Q15" s="50"/>
      <c r="R15" s="50"/>
      <c r="S15" s="50"/>
      <c r="T15" s="50"/>
      <c r="U15" s="50"/>
      <c r="V15" s="50"/>
      <c r="W15"/>
      <c r="X15"/>
    </row>
    <row r="16" spans="1:24" ht="41.4">
      <c r="A16" s="49" t="s">
        <v>138</v>
      </c>
      <c r="B16" s="50"/>
      <c r="C16" s="50"/>
      <c r="D16" s="50"/>
      <c r="E16" s="50">
        <v>13.68</v>
      </c>
      <c r="F16" s="50"/>
      <c r="G16" s="50"/>
      <c r="H16" s="50"/>
      <c r="I16" s="50"/>
      <c r="J16" s="50"/>
      <c r="K16" s="50">
        <v>8.5500000000000007</v>
      </c>
      <c r="L16" s="50"/>
      <c r="M16" s="50">
        <v>25.333333333333332</v>
      </c>
      <c r="N16" s="50"/>
      <c r="O16" s="50">
        <v>10.26</v>
      </c>
      <c r="P16" s="50"/>
      <c r="Q16" s="50"/>
      <c r="R16" s="50"/>
      <c r="S16" s="50">
        <v>5.9850000000000003</v>
      </c>
      <c r="T16" s="50"/>
      <c r="U16" s="50">
        <v>19</v>
      </c>
      <c r="V16" s="50"/>
      <c r="W16"/>
      <c r="X16"/>
    </row>
    <row r="17" spans="1:24" ht="55.2">
      <c r="A17" s="49" t="s">
        <v>139</v>
      </c>
      <c r="B17" s="50"/>
      <c r="C17" s="50"/>
      <c r="D17" s="50"/>
      <c r="E17" s="50">
        <v>15.999906036363637</v>
      </c>
      <c r="F17" s="50"/>
      <c r="G17" s="50"/>
      <c r="H17" s="50"/>
      <c r="I17" s="50"/>
      <c r="J17" s="50"/>
      <c r="K17" s="50">
        <v>14.079917312000001</v>
      </c>
      <c r="L17" s="50"/>
      <c r="M17" s="50">
        <v>17.599896640000001</v>
      </c>
      <c r="N17" s="50"/>
      <c r="O17" s="50">
        <v>12</v>
      </c>
      <c r="P17" s="50"/>
      <c r="Q17" s="50"/>
      <c r="R17" s="50"/>
      <c r="S17" s="50">
        <v>9.8559999999999999</v>
      </c>
      <c r="T17" s="50"/>
      <c r="U17" s="50">
        <v>13.200000000000001</v>
      </c>
      <c r="V17" s="50"/>
      <c r="W17"/>
      <c r="X17"/>
    </row>
    <row r="18" spans="1:24" ht="14.4">
      <c r="A18" s="49" t="s">
        <v>94</v>
      </c>
      <c r="B18" s="50"/>
      <c r="C18" s="50"/>
      <c r="D18" s="50"/>
      <c r="E18" s="50"/>
      <c r="F18" s="50"/>
      <c r="G18" s="50"/>
      <c r="H18" s="50"/>
      <c r="I18" s="50"/>
      <c r="J18" s="50"/>
      <c r="K18" s="50"/>
      <c r="L18" s="50"/>
      <c r="M18" s="50"/>
      <c r="N18" s="50"/>
      <c r="O18" s="50"/>
      <c r="P18" s="50"/>
      <c r="Q18" s="50"/>
      <c r="R18" s="50"/>
      <c r="S18" s="50"/>
      <c r="T18" s="50"/>
      <c r="U18" s="50"/>
      <c r="V18" s="50"/>
      <c r="W18"/>
      <c r="X18"/>
    </row>
    <row r="19" spans="1:24" ht="55.2">
      <c r="A19" s="49" t="s">
        <v>130</v>
      </c>
      <c r="B19" s="50"/>
      <c r="C19" s="50"/>
      <c r="D19" s="50"/>
      <c r="E19" s="50">
        <v>9.2125000000000004</v>
      </c>
      <c r="F19" s="50"/>
      <c r="G19" s="50"/>
      <c r="H19" s="50"/>
      <c r="I19" s="50"/>
      <c r="J19" s="50"/>
      <c r="K19" s="50">
        <v>8.9333333333333336</v>
      </c>
      <c r="L19" s="50"/>
      <c r="M19" s="50">
        <v>24.56666666666667</v>
      </c>
      <c r="N19" s="50"/>
      <c r="O19" s="50">
        <v>6.9093750000000007</v>
      </c>
      <c r="P19" s="50"/>
      <c r="Q19" s="50"/>
      <c r="R19" s="50"/>
      <c r="S19" s="50">
        <v>6.253333333333333</v>
      </c>
      <c r="T19" s="50"/>
      <c r="U19" s="50">
        <v>18.425000000000004</v>
      </c>
      <c r="V19" s="50"/>
      <c r="W19"/>
      <c r="X19"/>
    </row>
    <row r="20" spans="1:24" ht="55.2">
      <c r="A20" s="49" t="s">
        <v>129</v>
      </c>
      <c r="B20" s="50"/>
      <c r="C20" s="50"/>
      <c r="D20" s="50"/>
      <c r="E20" s="50">
        <v>11.666666666666666</v>
      </c>
      <c r="F20" s="50"/>
      <c r="G20" s="50"/>
      <c r="H20" s="50"/>
      <c r="I20" s="50"/>
      <c r="J20" s="50"/>
      <c r="K20" s="50">
        <v>10.4</v>
      </c>
      <c r="L20" s="50"/>
      <c r="M20" s="50">
        <v>22.75</v>
      </c>
      <c r="N20" s="50"/>
      <c r="O20" s="50">
        <v>8.75</v>
      </c>
      <c r="P20" s="50"/>
      <c r="Q20" s="50"/>
      <c r="R20" s="50"/>
      <c r="S20" s="50">
        <v>7.2799999999999994</v>
      </c>
      <c r="T20" s="50"/>
      <c r="U20" s="50">
        <v>17.0625</v>
      </c>
      <c r="V20" s="50"/>
      <c r="W20"/>
      <c r="X20"/>
    </row>
    <row r="21" spans="1:24" ht="14.4">
      <c r="A21" s="49" t="s">
        <v>8</v>
      </c>
      <c r="B21" s="50"/>
      <c r="C21" s="50"/>
      <c r="D21" s="50"/>
      <c r="E21" s="50"/>
      <c r="F21" s="50"/>
      <c r="G21" s="50"/>
      <c r="H21" s="50"/>
      <c r="I21" s="50"/>
      <c r="J21" s="50"/>
      <c r="K21" s="50"/>
      <c r="L21" s="50"/>
      <c r="M21" s="50"/>
      <c r="N21" s="50"/>
      <c r="O21" s="50"/>
      <c r="P21" s="50"/>
      <c r="Q21" s="50"/>
      <c r="R21" s="50"/>
      <c r="S21" s="50"/>
      <c r="T21" s="50"/>
      <c r="U21" s="50"/>
      <c r="V21" s="50"/>
      <c r="W21"/>
      <c r="X21"/>
    </row>
    <row r="22" spans="1:24" ht="27.6">
      <c r="A22" s="49" t="s">
        <v>140</v>
      </c>
      <c r="B22" s="50">
        <v>76.185769033641179</v>
      </c>
      <c r="C22" s="50">
        <v>35.004272258699999</v>
      </c>
      <c r="D22" s="50">
        <v>41.181496774941181</v>
      </c>
      <c r="E22" s="50"/>
      <c r="F22" s="50"/>
      <c r="G22" s="50"/>
      <c r="H22" s="50"/>
      <c r="I22" s="50"/>
      <c r="J22" s="50">
        <v>21.002563355219998</v>
      </c>
      <c r="K22" s="50">
        <v>22</v>
      </c>
      <c r="L22" s="50"/>
      <c r="M22" s="50"/>
      <c r="N22" s="50">
        <v>38</v>
      </c>
      <c r="O22" s="50"/>
      <c r="P22" s="50"/>
      <c r="Q22" s="50"/>
      <c r="R22" s="50"/>
      <c r="S22" s="50">
        <v>15.399999999999999</v>
      </c>
      <c r="T22" s="50"/>
      <c r="U22" s="50"/>
      <c r="V22" s="50">
        <v>14.701794348653998</v>
      </c>
      <c r="W22"/>
      <c r="X22"/>
    </row>
    <row r="23" spans="1:24" ht="14.4">
      <c r="A23" s="49" t="s">
        <v>9</v>
      </c>
      <c r="B23" s="50"/>
      <c r="C23" s="50"/>
      <c r="D23" s="50"/>
      <c r="E23" s="50"/>
      <c r="F23" s="50"/>
      <c r="G23" s="50"/>
      <c r="H23" s="50"/>
      <c r="I23" s="50"/>
      <c r="J23" s="50"/>
      <c r="K23" s="50"/>
      <c r="L23" s="50"/>
      <c r="M23" s="50"/>
      <c r="N23" s="50"/>
      <c r="O23" s="50"/>
      <c r="P23" s="50"/>
      <c r="Q23" s="50"/>
      <c r="R23" s="50"/>
      <c r="S23" s="50"/>
      <c r="T23" s="50"/>
      <c r="U23" s="50"/>
      <c r="V23" s="50"/>
      <c r="W23"/>
      <c r="X23"/>
    </row>
    <row r="24" spans="1:24" ht="41.4">
      <c r="A24" s="49" t="s">
        <v>141</v>
      </c>
      <c r="B24" s="50"/>
      <c r="C24" s="50"/>
      <c r="D24" s="50"/>
      <c r="E24" s="50">
        <v>4.9361413627375006</v>
      </c>
      <c r="F24" s="50"/>
      <c r="G24" s="50"/>
      <c r="H24" s="50"/>
      <c r="I24" s="50">
        <v>5</v>
      </c>
      <c r="J24" s="50"/>
      <c r="K24" s="50">
        <v>9.8722827254750012</v>
      </c>
      <c r="L24" s="50">
        <v>10.256917117376624</v>
      </c>
      <c r="M24" s="50"/>
      <c r="N24" s="50"/>
      <c r="O24" s="50">
        <v>4.7010870121309525</v>
      </c>
      <c r="P24" s="50"/>
      <c r="Q24" s="50"/>
      <c r="R24" s="50"/>
      <c r="S24" s="50">
        <v>14.872282725475001</v>
      </c>
      <c r="T24" s="50">
        <v>7179841.9821636369</v>
      </c>
      <c r="U24" s="50"/>
      <c r="V24" s="50"/>
      <c r="W24"/>
      <c r="X24"/>
    </row>
    <row r="25" spans="1:24" ht="14.4">
      <c r="A25" s="49" t="s">
        <v>95</v>
      </c>
      <c r="B25" s="50"/>
      <c r="C25" s="50"/>
      <c r="D25" s="50"/>
      <c r="E25" s="50"/>
      <c r="F25" s="50"/>
      <c r="G25" s="50"/>
      <c r="H25" s="50"/>
      <c r="I25" s="50"/>
      <c r="J25" s="50"/>
      <c r="K25" s="50"/>
      <c r="L25" s="50"/>
      <c r="M25" s="50"/>
      <c r="N25" s="50"/>
      <c r="O25" s="50"/>
      <c r="P25" s="50"/>
      <c r="Q25" s="50"/>
      <c r="R25" s="50"/>
      <c r="S25" s="50"/>
      <c r="T25" s="50"/>
      <c r="U25" s="50"/>
      <c r="V25" s="50"/>
      <c r="W25"/>
      <c r="X25"/>
    </row>
    <row r="26" spans="1:24" ht="27.6">
      <c r="A26" s="49" t="s">
        <v>142</v>
      </c>
      <c r="B26" s="50"/>
      <c r="C26" s="50"/>
      <c r="D26" s="50"/>
      <c r="E26" s="50"/>
      <c r="F26" s="50"/>
      <c r="G26" s="50"/>
      <c r="H26" s="50"/>
      <c r="I26" s="50"/>
      <c r="J26" s="50"/>
      <c r="K26" s="50"/>
      <c r="L26" s="50">
        <v>6.5853658536585362</v>
      </c>
      <c r="M26" s="50">
        <v>13.278473505749998</v>
      </c>
      <c r="N26" s="50"/>
      <c r="O26" s="50"/>
      <c r="P26" s="50"/>
      <c r="Q26" s="50"/>
      <c r="R26" s="50"/>
      <c r="S26" s="50"/>
      <c r="T26" s="50">
        <v>6585365.8536585364</v>
      </c>
      <c r="U26" s="50">
        <v>9.9588551293124983</v>
      </c>
      <c r="V26" s="50"/>
      <c r="W26"/>
      <c r="X26"/>
    </row>
    <row r="27" spans="1:24" ht="55.2">
      <c r="A27" s="49" t="s">
        <v>143</v>
      </c>
      <c r="B27" s="50"/>
      <c r="C27" s="50"/>
      <c r="D27" s="50"/>
      <c r="E27" s="50"/>
      <c r="F27" s="50"/>
      <c r="G27" s="50"/>
      <c r="H27" s="50"/>
      <c r="I27" s="50"/>
      <c r="J27" s="50"/>
      <c r="K27" s="50"/>
      <c r="L27" s="50">
        <v>4.6283419929999994</v>
      </c>
      <c r="M27" s="50">
        <v>11.108020783199997</v>
      </c>
      <c r="N27" s="50"/>
      <c r="O27" s="50"/>
      <c r="P27" s="50"/>
      <c r="Q27" s="50"/>
      <c r="R27" s="50"/>
      <c r="S27" s="50"/>
      <c r="T27" s="50">
        <v>4883333.333333334</v>
      </c>
      <c r="U27" s="50">
        <v>8.7900000000000027</v>
      </c>
      <c r="V27" s="50"/>
      <c r="W27"/>
      <c r="X27"/>
    </row>
    <row r="28" spans="1:24">
      <c r="A28" s="46"/>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D0859-DEE5-40F2-AF89-F8F897A8CA0A}">
  <dimension ref="A1:R93"/>
  <sheetViews>
    <sheetView zoomScale="80" zoomScaleNormal="80" workbookViewId="0">
      <selection activeCell="B6" sqref="B6"/>
    </sheetView>
  </sheetViews>
  <sheetFormatPr baseColWidth="10" defaultColWidth="12.5546875" defaultRowHeight="14.4"/>
  <cols>
    <col min="1" max="1" width="12.21875" style="43" customWidth="1"/>
    <col min="2" max="2" width="33" style="43" customWidth="1"/>
    <col min="3" max="3" width="46.5546875" style="43" customWidth="1"/>
    <col min="4" max="4" width="23.5546875" style="43" customWidth="1"/>
    <col min="5" max="5" width="36" style="43" bestFit="1" customWidth="1"/>
    <col min="6" max="6" width="23.5546875" style="43" customWidth="1"/>
    <col min="7" max="7" width="30.5546875" style="43" customWidth="1"/>
    <col min="8" max="8" width="36.44140625" style="43" customWidth="1"/>
    <col min="9" max="9" width="29" style="43" customWidth="1"/>
    <col min="10" max="10" width="21.5546875" style="43" customWidth="1"/>
    <col min="11" max="11" width="29.5546875" style="43" customWidth="1"/>
    <col min="12" max="13" width="20.44140625" style="43" customWidth="1"/>
    <col min="14" max="14" width="19" style="43" customWidth="1"/>
    <col min="15" max="16" width="50.44140625" style="43" customWidth="1"/>
    <col min="17" max="17" width="25.5546875" style="43" customWidth="1"/>
    <col min="18" max="16384" width="12.5546875" style="43"/>
  </cols>
  <sheetData>
    <row r="1" spans="1:18" s="20" customFormat="1" ht="84.6" customHeight="1">
      <c r="A1" s="17" t="s">
        <v>145</v>
      </c>
      <c r="B1" s="18" t="s">
        <v>146</v>
      </c>
      <c r="C1" s="18" t="s">
        <v>147</v>
      </c>
      <c r="D1" s="18" t="s">
        <v>148</v>
      </c>
      <c r="E1" s="18" t="s">
        <v>149</v>
      </c>
      <c r="F1" s="18" t="s">
        <v>150</v>
      </c>
      <c r="G1" s="18" t="s">
        <v>151</v>
      </c>
      <c r="H1" s="18" t="s">
        <v>152</v>
      </c>
      <c r="I1" s="18" t="s">
        <v>153</v>
      </c>
      <c r="J1" s="18" t="s">
        <v>154</v>
      </c>
      <c r="K1" s="18" t="s">
        <v>155</v>
      </c>
      <c r="L1" s="19" t="s">
        <v>156</v>
      </c>
      <c r="M1" s="19" t="s">
        <v>157</v>
      </c>
      <c r="N1" s="18" t="s">
        <v>158</v>
      </c>
      <c r="O1" s="18" t="s">
        <v>159</v>
      </c>
      <c r="P1" s="18" t="s">
        <v>160</v>
      </c>
      <c r="Q1" s="18" t="s">
        <v>161</v>
      </c>
      <c r="R1" s="20" t="s">
        <v>162</v>
      </c>
    </row>
    <row r="2" spans="1:18" s="29" customFormat="1" ht="115.2">
      <c r="A2" s="21" t="s">
        <v>6</v>
      </c>
      <c r="B2" s="22" t="s">
        <v>13</v>
      </c>
      <c r="C2" s="22" t="s">
        <v>20</v>
      </c>
      <c r="D2" s="22" t="s">
        <v>163</v>
      </c>
      <c r="E2" s="22" t="s">
        <v>164</v>
      </c>
      <c r="F2" s="22" t="s">
        <v>165</v>
      </c>
      <c r="G2" s="23">
        <v>25000000</v>
      </c>
      <c r="H2" s="24">
        <v>900000</v>
      </c>
      <c r="I2" s="25">
        <f>'[1]Parámetros cálculo indicadores'!$G2/'[1]Parámetros cálculo indicadores'!$H2</f>
        <v>27.777777777777779</v>
      </c>
      <c r="J2" s="26">
        <v>0.4</v>
      </c>
      <c r="K2" s="27">
        <v>175000</v>
      </c>
      <c r="L2" s="22">
        <v>1</v>
      </c>
      <c r="M2" s="25">
        <f>0.15*Tabla1[[#This Row],[Valor final estimado (2029). Valeur finale estimée (2029)]]</f>
        <v>8.5714285714285712</v>
      </c>
      <c r="N2"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57.142857142857146</v>
      </c>
      <c r="O2" s="22"/>
      <c r="P2" s="22" t="s">
        <v>166</v>
      </c>
      <c r="Q2" s="22"/>
      <c r="R2" s="28"/>
    </row>
    <row r="3" spans="1:18" s="29" customFormat="1" ht="115.2">
      <c r="A3" s="21" t="s">
        <v>6</v>
      </c>
      <c r="B3" s="22" t="s">
        <v>13</v>
      </c>
      <c r="C3" s="22" t="s">
        <v>20</v>
      </c>
      <c r="D3" s="22" t="s">
        <v>163</v>
      </c>
      <c r="E3" s="22" t="s">
        <v>167</v>
      </c>
      <c r="F3" s="22" t="s">
        <v>165</v>
      </c>
      <c r="G3" s="23">
        <v>25000000</v>
      </c>
      <c r="H3" s="24">
        <v>900000</v>
      </c>
      <c r="I3" s="25">
        <f>'[1]Parámetros cálculo indicadores'!$G3/'[1]Parámetros cálculo indicadores'!$H3</f>
        <v>27.777777777777779</v>
      </c>
      <c r="J3" s="26">
        <v>0.4</v>
      </c>
      <c r="K3" s="27">
        <v>175000</v>
      </c>
      <c r="L3" s="22">
        <v>1</v>
      </c>
      <c r="M3" s="25">
        <f>0.15*Tabla1[[#This Row],[Valor final estimado (2029). Valeur finale estimée (2029)]]</f>
        <v>3</v>
      </c>
      <c r="N3" s="27">
        <v>20</v>
      </c>
      <c r="O3" s="22"/>
      <c r="P3" s="22" t="s">
        <v>166</v>
      </c>
      <c r="Q3" s="22"/>
      <c r="R3" s="28"/>
    </row>
    <row r="4" spans="1:18" s="29" customFormat="1" ht="115.2">
      <c r="A4" s="21" t="s">
        <v>6</v>
      </c>
      <c r="B4" s="22" t="s">
        <v>13</v>
      </c>
      <c r="C4" s="22" t="s">
        <v>20</v>
      </c>
      <c r="D4" s="22" t="s">
        <v>163</v>
      </c>
      <c r="E4" s="22" t="s">
        <v>168</v>
      </c>
      <c r="F4" s="22" t="s">
        <v>165</v>
      </c>
      <c r="G4" s="23">
        <v>25000000</v>
      </c>
      <c r="H4" s="24">
        <v>900000</v>
      </c>
      <c r="I4" s="25">
        <f>'[1]Parámetros cálculo indicadores'!$G4/'[1]Parámetros cálculo indicadores'!$H4</f>
        <v>27.777777777777779</v>
      </c>
      <c r="J4" s="26">
        <v>0.4</v>
      </c>
      <c r="K4" s="27">
        <v>175000</v>
      </c>
      <c r="L4" s="22">
        <v>1</v>
      </c>
      <c r="M4" s="25">
        <f>0.15*Tabla1[[#This Row],[Valor final estimado (2029). Valeur finale estimée (2029)]]</f>
        <v>5.55</v>
      </c>
      <c r="N4" s="27">
        <v>37</v>
      </c>
      <c r="O4" s="22"/>
      <c r="P4" s="22" t="s">
        <v>166</v>
      </c>
      <c r="Q4" s="22"/>
      <c r="R4" s="28"/>
    </row>
    <row r="5" spans="1:18" s="29" customFormat="1" ht="153" customHeight="1">
      <c r="A5" s="21" t="s">
        <v>6</v>
      </c>
      <c r="B5" s="22" t="s">
        <v>13</v>
      </c>
      <c r="C5" s="22" t="s">
        <v>20</v>
      </c>
      <c r="D5" s="22" t="s">
        <v>163</v>
      </c>
      <c r="E5" s="22" t="s">
        <v>169</v>
      </c>
      <c r="F5" s="22" t="s">
        <v>170</v>
      </c>
      <c r="G5" s="23">
        <v>25000000</v>
      </c>
      <c r="H5" s="24">
        <v>900000</v>
      </c>
      <c r="I5" s="25">
        <f>'[1]Parámetros cálculo indicadores'!$G5/'[1]Parámetros cálculo indicadores'!$H5</f>
        <v>27.777777777777779</v>
      </c>
      <c r="J5" s="26">
        <v>0.2</v>
      </c>
      <c r="K5" s="27">
        <v>175000</v>
      </c>
      <c r="L5" s="22">
        <v>1</v>
      </c>
      <c r="M5" s="25">
        <f>0.15*Tabla1[[#This Row],[Valor final estimado (2029). Valeur finale estimée (2029)]]</f>
        <v>4.2857142857142856</v>
      </c>
      <c r="N5"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28.571428571428573</v>
      </c>
      <c r="O5" s="22" t="s">
        <v>171</v>
      </c>
      <c r="P5" s="22"/>
      <c r="Q5" s="22" t="s">
        <v>172</v>
      </c>
      <c r="R5" s="28"/>
    </row>
    <row r="6" spans="1:18" s="29" customFormat="1" ht="115.2">
      <c r="A6" s="21" t="s">
        <v>6</v>
      </c>
      <c r="B6" s="22" t="s">
        <v>13</v>
      </c>
      <c r="C6" s="22" t="s">
        <v>20</v>
      </c>
      <c r="D6" s="22" t="s">
        <v>173</v>
      </c>
      <c r="E6" s="22" t="s">
        <v>174</v>
      </c>
      <c r="F6" s="22" t="s">
        <v>175</v>
      </c>
      <c r="G6" s="23">
        <v>25000000</v>
      </c>
      <c r="H6" s="24">
        <v>900000</v>
      </c>
      <c r="I6" s="25">
        <v>27.777777777777779</v>
      </c>
      <c r="J6" s="26">
        <v>0.4</v>
      </c>
      <c r="K6" s="27">
        <v>175000</v>
      </c>
      <c r="L6" s="22">
        <v>0.5</v>
      </c>
      <c r="M6" s="30" t="s">
        <v>176</v>
      </c>
      <c r="N6"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28.571428571428573</v>
      </c>
      <c r="O6" s="22"/>
      <c r="P6" s="22" t="s">
        <v>177</v>
      </c>
      <c r="Q6" s="22"/>
      <c r="R6" s="28"/>
    </row>
    <row r="7" spans="1:18" s="29" customFormat="1" ht="115.2">
      <c r="A7" s="21" t="s">
        <v>6</v>
      </c>
      <c r="B7" s="22" t="s">
        <v>13</v>
      </c>
      <c r="C7" s="22" t="s">
        <v>20</v>
      </c>
      <c r="D7" s="22" t="s">
        <v>173</v>
      </c>
      <c r="E7" s="22" t="s">
        <v>178</v>
      </c>
      <c r="F7" s="22" t="s">
        <v>179</v>
      </c>
      <c r="G7" s="23">
        <v>25000000</v>
      </c>
      <c r="H7" s="24">
        <v>900000</v>
      </c>
      <c r="I7" s="25">
        <v>27.777777777777779</v>
      </c>
      <c r="J7" s="26">
        <v>0.2</v>
      </c>
      <c r="K7" s="27">
        <v>175000</v>
      </c>
      <c r="L7" s="22">
        <v>0.75</v>
      </c>
      <c r="M7" s="30" t="s">
        <v>176</v>
      </c>
      <c r="N7"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21.428571428571431</v>
      </c>
      <c r="O7" s="22"/>
      <c r="P7" s="22" t="s">
        <v>180</v>
      </c>
      <c r="R7" s="28"/>
    </row>
    <row r="8" spans="1:18" s="29" customFormat="1" ht="115.2">
      <c r="A8" s="21" t="s">
        <v>6</v>
      </c>
      <c r="B8" s="22" t="s">
        <v>13</v>
      </c>
      <c r="C8" s="22" t="s">
        <v>21</v>
      </c>
      <c r="D8" s="22" t="s">
        <v>163</v>
      </c>
      <c r="E8" s="22" t="s">
        <v>164</v>
      </c>
      <c r="F8" s="22" t="s">
        <v>165</v>
      </c>
      <c r="G8" s="23">
        <v>15000000</v>
      </c>
      <c r="H8" s="24">
        <v>900000</v>
      </c>
      <c r="I8" s="25">
        <f>'[1]Parámetros cálculo indicadores'!$G8/'[1]Parámetros cálculo indicadores'!$H8</f>
        <v>16.666666666666668</v>
      </c>
      <c r="J8" s="26">
        <v>0.35</v>
      </c>
      <c r="K8" s="27">
        <v>50000</v>
      </c>
      <c r="L8" s="22">
        <v>1</v>
      </c>
      <c r="M8" s="25">
        <f>0.15*Tabla1[[#This Row],[Valor final estimado (2029). Valeur finale estimée (2029)]]</f>
        <v>15.75</v>
      </c>
      <c r="N8"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105</v>
      </c>
      <c r="O8" s="22"/>
      <c r="P8" s="22" t="s">
        <v>166</v>
      </c>
      <c r="Q8" s="22"/>
      <c r="R8" s="28"/>
    </row>
    <row r="9" spans="1:18" s="29" customFormat="1" ht="115.2">
      <c r="A9" s="21" t="s">
        <v>6</v>
      </c>
      <c r="B9" s="22" t="s">
        <v>13</v>
      </c>
      <c r="C9" s="22" t="s">
        <v>21</v>
      </c>
      <c r="D9" s="22" t="s">
        <v>163</v>
      </c>
      <c r="E9" s="22" t="s">
        <v>167</v>
      </c>
      <c r="F9" s="22" t="s">
        <v>165</v>
      </c>
      <c r="G9" s="23">
        <v>15000000</v>
      </c>
      <c r="H9" s="24">
        <v>900000</v>
      </c>
      <c r="I9" s="25">
        <f>'[1]Parámetros cálculo indicadores'!$G9/'[1]Parámetros cálculo indicadores'!$H9</f>
        <v>16.666666666666668</v>
      </c>
      <c r="J9" s="26">
        <v>0.35</v>
      </c>
      <c r="K9" s="27">
        <v>50000</v>
      </c>
      <c r="L9" s="22">
        <v>1</v>
      </c>
      <c r="M9" s="25">
        <f>0.15*Tabla1[[#This Row],[Valor final estimado (2029). Valeur finale estimée (2029)]]</f>
        <v>3</v>
      </c>
      <c r="N9" s="27">
        <v>20</v>
      </c>
      <c r="O9" s="22"/>
      <c r="P9" s="22"/>
      <c r="Q9" s="22"/>
      <c r="R9" s="28"/>
    </row>
    <row r="10" spans="1:18" s="29" customFormat="1" ht="115.2">
      <c r="A10" s="21" t="s">
        <v>6</v>
      </c>
      <c r="B10" s="22" t="s">
        <v>13</v>
      </c>
      <c r="C10" s="22" t="s">
        <v>21</v>
      </c>
      <c r="D10" s="22" t="s">
        <v>163</v>
      </c>
      <c r="E10" s="22" t="s">
        <v>168</v>
      </c>
      <c r="F10" s="22" t="s">
        <v>165</v>
      </c>
      <c r="G10" s="23">
        <v>15000000</v>
      </c>
      <c r="H10" s="24">
        <v>900000</v>
      </c>
      <c r="I10" s="25">
        <f>'[1]Parámetros cálculo indicadores'!$G10/'[1]Parámetros cálculo indicadores'!$H10</f>
        <v>16.666666666666668</v>
      </c>
      <c r="J10" s="26">
        <v>0.35</v>
      </c>
      <c r="K10" s="27">
        <v>50000</v>
      </c>
      <c r="L10" s="22">
        <v>1</v>
      </c>
      <c r="M10" s="25">
        <f>0.15*Tabla1[[#This Row],[Valor final estimado (2029). Valeur finale estimée (2029)]]</f>
        <v>12.75</v>
      </c>
      <c r="N10" s="27">
        <v>85</v>
      </c>
      <c r="O10" s="22"/>
      <c r="P10" s="22"/>
      <c r="Q10" s="22"/>
      <c r="R10" s="28"/>
    </row>
    <row r="11" spans="1:18" s="29" customFormat="1" ht="115.2">
      <c r="A11" s="21" t="s">
        <v>6</v>
      </c>
      <c r="B11" s="22" t="s">
        <v>13</v>
      </c>
      <c r="C11" s="22" t="s">
        <v>21</v>
      </c>
      <c r="D11" s="22" t="s">
        <v>163</v>
      </c>
      <c r="E11" s="22" t="s">
        <v>169</v>
      </c>
      <c r="F11" s="22" t="s">
        <v>179</v>
      </c>
      <c r="G11" s="23">
        <v>15000000</v>
      </c>
      <c r="H11" s="24">
        <v>900000</v>
      </c>
      <c r="I11" s="25">
        <f>'[1]Parámetros cálculo indicadores'!$G11/'[1]Parámetros cálculo indicadores'!$H11</f>
        <v>16.666666666666668</v>
      </c>
      <c r="J11" s="26">
        <v>0.45</v>
      </c>
      <c r="K11" s="27">
        <v>200000</v>
      </c>
      <c r="L11" s="22">
        <v>1</v>
      </c>
      <c r="M11" s="25">
        <f>0.15*Tabla1[[#This Row],[Valor final estimado (2029). Valeur finale estimée (2029)]]</f>
        <v>5.0625000000000009</v>
      </c>
      <c r="N11"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33.750000000000007</v>
      </c>
      <c r="O11" s="22" t="s">
        <v>181</v>
      </c>
      <c r="P11" s="22"/>
      <c r="Q11" s="22" t="s">
        <v>182</v>
      </c>
      <c r="R11" s="28"/>
    </row>
    <row r="12" spans="1:18" s="29" customFormat="1" ht="129.6">
      <c r="A12" s="21" t="s">
        <v>6</v>
      </c>
      <c r="B12" s="22" t="s">
        <v>13</v>
      </c>
      <c r="C12" s="22" t="s">
        <v>21</v>
      </c>
      <c r="D12" s="22" t="s">
        <v>163</v>
      </c>
      <c r="E12" s="22" t="s">
        <v>183</v>
      </c>
      <c r="F12" s="22" t="s">
        <v>184</v>
      </c>
      <c r="G12" s="23">
        <v>15000000</v>
      </c>
      <c r="H12" s="24">
        <v>900000</v>
      </c>
      <c r="I12" s="25">
        <f>'[1]Parámetros cálculo indicadores'!$G12/'[1]Parámetros cálculo indicadores'!$H12</f>
        <v>16.666666666666668</v>
      </c>
      <c r="J12" s="26">
        <v>0.2</v>
      </c>
      <c r="K12" s="27">
        <v>290000</v>
      </c>
      <c r="L12" s="22">
        <v>1</v>
      </c>
      <c r="M12" s="25">
        <f>0.15*Tabla1[[#This Row],[Valor final estimado (2029). Valeur finale estimée (2029)]]</f>
        <v>1.5517241379310347</v>
      </c>
      <c r="N12"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10.344827586206899</v>
      </c>
      <c r="O12" s="22" t="s">
        <v>185</v>
      </c>
      <c r="P12" s="22"/>
      <c r="Q12" s="22" t="s">
        <v>186</v>
      </c>
      <c r="R12" s="28"/>
    </row>
    <row r="13" spans="1:18" s="29" customFormat="1" ht="115.2">
      <c r="A13" s="21" t="s">
        <v>6</v>
      </c>
      <c r="B13" s="22" t="s">
        <v>13</v>
      </c>
      <c r="C13" s="22" t="s">
        <v>21</v>
      </c>
      <c r="D13" s="22" t="s">
        <v>173</v>
      </c>
      <c r="E13" s="22" t="s">
        <v>174</v>
      </c>
      <c r="F13" s="22" t="s">
        <v>175</v>
      </c>
      <c r="G13" s="23">
        <v>15000000</v>
      </c>
      <c r="H13" s="24">
        <v>900000</v>
      </c>
      <c r="I13" s="25">
        <v>16.666666666666668</v>
      </c>
      <c r="J13" s="26">
        <v>0.35</v>
      </c>
      <c r="K13" s="27">
        <v>50000</v>
      </c>
      <c r="L13" s="22">
        <v>0.5</v>
      </c>
      <c r="M13" s="30" t="s">
        <v>176</v>
      </c>
      <c r="N13"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52.5</v>
      </c>
      <c r="O13" s="22"/>
      <c r="P13" s="22" t="s">
        <v>177</v>
      </c>
      <c r="Q13" s="22"/>
      <c r="R13" s="28"/>
    </row>
    <row r="14" spans="1:18" s="29" customFormat="1" ht="115.2">
      <c r="A14" s="21" t="s">
        <v>6</v>
      </c>
      <c r="B14" s="22" t="s">
        <v>13</v>
      </c>
      <c r="C14" s="22" t="s">
        <v>21</v>
      </c>
      <c r="D14" s="22" t="s">
        <v>173</v>
      </c>
      <c r="E14" s="22" t="s">
        <v>178</v>
      </c>
      <c r="F14" s="22" t="s">
        <v>179</v>
      </c>
      <c r="G14" s="23">
        <v>15000000</v>
      </c>
      <c r="H14" s="24">
        <v>900000</v>
      </c>
      <c r="I14" s="25">
        <v>16.666666666666668</v>
      </c>
      <c r="J14" s="26">
        <v>0.5</v>
      </c>
      <c r="K14" s="27">
        <v>200000</v>
      </c>
      <c r="L14" s="22">
        <v>0.7</v>
      </c>
      <c r="M14" s="30" t="s">
        <v>176</v>
      </c>
      <c r="N14"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26.250000000000004</v>
      </c>
      <c r="O14" s="22"/>
      <c r="P14" s="22" t="s">
        <v>187</v>
      </c>
      <c r="Q14" s="22"/>
      <c r="R14" s="28"/>
    </row>
    <row r="15" spans="1:18" s="29" customFormat="1" ht="216">
      <c r="A15" s="21" t="s">
        <v>6</v>
      </c>
      <c r="B15" s="22" t="s">
        <v>13</v>
      </c>
      <c r="C15" s="22" t="s">
        <v>21</v>
      </c>
      <c r="D15" s="22" t="s">
        <v>173</v>
      </c>
      <c r="E15" s="22" t="s">
        <v>188</v>
      </c>
      <c r="F15" s="22" t="s">
        <v>189</v>
      </c>
      <c r="G15" s="23">
        <v>15000000</v>
      </c>
      <c r="H15" s="24">
        <v>900000</v>
      </c>
      <c r="I15" s="25">
        <v>16.666666666666668</v>
      </c>
      <c r="J15" s="26">
        <v>0.2</v>
      </c>
      <c r="K15" s="27">
        <v>290000</v>
      </c>
      <c r="L15" s="22">
        <v>500</v>
      </c>
      <c r="M15" s="30" t="s">
        <v>176</v>
      </c>
      <c r="N15"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5172.4137931034493</v>
      </c>
      <c r="O15" s="22"/>
      <c r="P15" s="22" t="s">
        <v>190</v>
      </c>
      <c r="Q15" s="22"/>
      <c r="R15" s="28"/>
    </row>
    <row r="16" spans="1:18" s="29" customFormat="1" ht="115.2">
      <c r="A16" s="21" t="s">
        <v>6</v>
      </c>
      <c r="B16" s="22" t="s">
        <v>13</v>
      </c>
      <c r="C16" s="22" t="s">
        <v>22</v>
      </c>
      <c r="D16" s="22" t="s">
        <v>163</v>
      </c>
      <c r="E16" s="22" t="s">
        <v>164</v>
      </c>
      <c r="F16" s="22" t="s">
        <v>165</v>
      </c>
      <c r="G16" s="23">
        <v>11000000</v>
      </c>
      <c r="H16" s="24">
        <v>680000</v>
      </c>
      <c r="I16" s="25">
        <f>'[1]Parámetros cálculo indicadores'!$G16/'[1]Parámetros cálculo indicadores'!$H16</f>
        <v>16.176470588235293</v>
      </c>
      <c r="J16" s="26">
        <v>0.5</v>
      </c>
      <c r="K16" s="27">
        <v>40000</v>
      </c>
      <c r="L16" s="22">
        <v>1</v>
      </c>
      <c r="M16" s="25">
        <f>0.15*Tabla1[[#This Row],[Valor final estimado (2029). Valeur finale estimée (2029)]]</f>
        <v>20.625</v>
      </c>
      <c r="N16"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137.5</v>
      </c>
      <c r="O16" s="22"/>
      <c r="P16" s="22" t="s">
        <v>166</v>
      </c>
      <c r="Q16" s="22"/>
      <c r="R16" s="28"/>
    </row>
    <row r="17" spans="1:18" s="29" customFormat="1" ht="115.2">
      <c r="A17" s="21" t="s">
        <v>6</v>
      </c>
      <c r="B17" s="22" t="s">
        <v>13</v>
      </c>
      <c r="C17" s="22" t="s">
        <v>22</v>
      </c>
      <c r="D17" s="22" t="s">
        <v>163</v>
      </c>
      <c r="E17" s="22" t="s">
        <v>167</v>
      </c>
      <c r="F17" s="22" t="s">
        <v>165</v>
      </c>
      <c r="G17" s="23">
        <v>11000000</v>
      </c>
      <c r="H17" s="24">
        <v>680000</v>
      </c>
      <c r="I17" s="25">
        <f>'[1]Parámetros cálculo indicadores'!$G17/'[1]Parámetros cálculo indicadores'!$H17</f>
        <v>16.176470588235293</v>
      </c>
      <c r="J17" s="26">
        <v>0.5</v>
      </c>
      <c r="K17" s="27">
        <v>40000</v>
      </c>
      <c r="L17" s="22">
        <v>1</v>
      </c>
      <c r="M17" s="25">
        <f>0.15*Tabla1[[#This Row],[Valor final estimado (2029). Valeur finale estimée (2029)]]</f>
        <v>2.6999999999999997</v>
      </c>
      <c r="N17" s="27">
        <v>18</v>
      </c>
      <c r="O17" s="22"/>
      <c r="P17" s="22"/>
      <c r="Q17" s="22"/>
      <c r="R17" s="28"/>
    </row>
    <row r="18" spans="1:18" s="29" customFormat="1" ht="115.2">
      <c r="A18" s="21" t="s">
        <v>6</v>
      </c>
      <c r="B18" s="22" t="s">
        <v>13</v>
      </c>
      <c r="C18" s="22" t="s">
        <v>22</v>
      </c>
      <c r="D18" s="22" t="s">
        <v>163</v>
      </c>
      <c r="E18" s="22" t="s">
        <v>168</v>
      </c>
      <c r="F18" s="22" t="s">
        <v>165</v>
      </c>
      <c r="G18" s="23">
        <v>11000000</v>
      </c>
      <c r="H18" s="24">
        <v>680000</v>
      </c>
      <c r="I18" s="25">
        <f>'[1]Parámetros cálculo indicadores'!$G18/'[1]Parámetros cálculo indicadores'!$H18</f>
        <v>16.176470588235293</v>
      </c>
      <c r="J18" s="26">
        <v>0.5</v>
      </c>
      <c r="K18" s="27">
        <v>40000</v>
      </c>
      <c r="L18" s="22">
        <v>1</v>
      </c>
      <c r="M18" s="25">
        <f>0.15*Tabla1[[#This Row],[Valor final estimado (2029). Valeur finale estimée (2029)]]</f>
        <v>18</v>
      </c>
      <c r="N18" s="27">
        <v>120</v>
      </c>
      <c r="O18" s="22"/>
      <c r="P18" s="22"/>
      <c r="Q18" s="22"/>
      <c r="R18" s="28"/>
    </row>
    <row r="19" spans="1:18" s="29" customFormat="1" ht="115.2">
      <c r="A19" s="21" t="s">
        <v>6</v>
      </c>
      <c r="B19" s="22" t="s">
        <v>13</v>
      </c>
      <c r="C19" s="22" t="s">
        <v>22</v>
      </c>
      <c r="D19" s="22" t="s">
        <v>163</v>
      </c>
      <c r="E19" s="22" t="s">
        <v>169</v>
      </c>
      <c r="F19" s="22" t="s">
        <v>179</v>
      </c>
      <c r="G19" s="23">
        <v>11000000</v>
      </c>
      <c r="H19" s="24">
        <v>680000</v>
      </c>
      <c r="I19" s="30">
        <f>'[1]Parámetros cálculo indicadores'!$G19/'[1]Parámetros cálculo indicadores'!$H19</f>
        <v>16.176470588235293</v>
      </c>
      <c r="J19" s="26">
        <v>0.6</v>
      </c>
      <c r="K19" s="27">
        <v>200000</v>
      </c>
      <c r="L19" s="22">
        <v>1</v>
      </c>
      <c r="M19" s="25">
        <f>0.15*Tabla1[[#This Row],[Valor final estimado (2029). Valeur finale estimée (2029)]]</f>
        <v>4.95</v>
      </c>
      <c r="N19"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33</v>
      </c>
      <c r="O19" s="22" t="s">
        <v>181</v>
      </c>
      <c r="P19" s="22"/>
      <c r="Q19" s="22"/>
      <c r="R19" s="28"/>
    </row>
    <row r="20" spans="1:18" s="29" customFormat="1" ht="115.2">
      <c r="A20" s="21" t="s">
        <v>6</v>
      </c>
      <c r="B20" s="22" t="s">
        <v>13</v>
      </c>
      <c r="C20" s="22" t="s">
        <v>22</v>
      </c>
      <c r="D20" s="22" t="s">
        <v>173</v>
      </c>
      <c r="E20" s="22" t="s">
        <v>174</v>
      </c>
      <c r="F20" s="22" t="s">
        <v>175</v>
      </c>
      <c r="G20" s="23">
        <v>11000000</v>
      </c>
      <c r="H20" s="24">
        <v>680000</v>
      </c>
      <c r="I20" s="25">
        <v>16.176470588235293</v>
      </c>
      <c r="J20" s="26">
        <v>0.5</v>
      </c>
      <c r="K20" s="27">
        <v>40000</v>
      </c>
      <c r="L20" s="22">
        <v>0.5</v>
      </c>
      <c r="M20" s="30" t="s">
        <v>176</v>
      </c>
      <c r="N20"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68.75</v>
      </c>
      <c r="O20" s="22"/>
      <c r="P20" s="22" t="s">
        <v>177</v>
      </c>
      <c r="Q20" s="22"/>
      <c r="R20" s="28"/>
    </row>
    <row r="21" spans="1:18" s="29" customFormat="1" ht="115.2">
      <c r="A21" s="21" t="s">
        <v>6</v>
      </c>
      <c r="B21" s="22" t="s">
        <v>13</v>
      </c>
      <c r="C21" s="22" t="s">
        <v>22</v>
      </c>
      <c r="D21" s="22" t="s">
        <v>173</v>
      </c>
      <c r="E21" s="22" t="s">
        <v>178</v>
      </c>
      <c r="F21" s="22" t="s">
        <v>179</v>
      </c>
      <c r="G21" s="23">
        <v>11000000</v>
      </c>
      <c r="H21" s="24">
        <v>680000</v>
      </c>
      <c r="I21" s="25">
        <v>16.176470588235293</v>
      </c>
      <c r="J21" s="26">
        <v>0.6</v>
      </c>
      <c r="K21" s="27">
        <v>200000</v>
      </c>
      <c r="L21" s="22">
        <v>0.75</v>
      </c>
      <c r="M21" s="30" t="s">
        <v>176</v>
      </c>
      <c r="N21"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24.75</v>
      </c>
      <c r="O21" s="22"/>
      <c r="P21" s="22" t="s">
        <v>187</v>
      </c>
      <c r="Q21" s="22"/>
      <c r="R21" s="28"/>
    </row>
    <row r="22" spans="1:18" s="29" customFormat="1" ht="129.6">
      <c r="A22" s="21" t="s">
        <v>7</v>
      </c>
      <c r="B22" s="22" t="s">
        <v>14</v>
      </c>
      <c r="C22" s="22" t="s">
        <v>23</v>
      </c>
      <c r="D22" s="22" t="s">
        <v>163</v>
      </c>
      <c r="E22" s="22" t="s">
        <v>191</v>
      </c>
      <c r="F22" s="22" t="s">
        <v>192</v>
      </c>
      <c r="G22" s="23">
        <v>18785582.52</v>
      </c>
      <c r="H22" s="24">
        <v>1500000</v>
      </c>
      <c r="I22" s="25">
        <f>'[1]Parámetros cálculo indicadores'!$G22/'[1]Parámetros cálculo indicadores'!$H22</f>
        <v>12.52372168</v>
      </c>
      <c r="J22" s="26">
        <v>0.4</v>
      </c>
      <c r="K22" s="27">
        <v>110</v>
      </c>
      <c r="L22" s="22">
        <v>1</v>
      </c>
      <c r="M22" s="25">
        <f>0.15*Tabla1[[#This Row],[Valor final estimado (2029). Valeur finale estimée (2029)]]</f>
        <v>10246.681374545455</v>
      </c>
      <c r="N22"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68311.209163636362</v>
      </c>
      <c r="O22" s="22" t="s">
        <v>193</v>
      </c>
      <c r="P22" s="22"/>
      <c r="Q22" s="22"/>
      <c r="R22" s="28"/>
    </row>
    <row r="23" spans="1:18" s="29" customFormat="1" ht="100.8">
      <c r="A23" s="21" t="s">
        <v>7</v>
      </c>
      <c r="B23" s="22" t="s">
        <v>14</v>
      </c>
      <c r="C23" s="22" t="s">
        <v>23</v>
      </c>
      <c r="D23" s="22" t="s">
        <v>163</v>
      </c>
      <c r="E23" s="22" t="s">
        <v>194</v>
      </c>
      <c r="F23" s="22" t="s">
        <v>192</v>
      </c>
      <c r="G23" s="23">
        <v>18785582.52</v>
      </c>
      <c r="H23" s="24">
        <v>1500000</v>
      </c>
      <c r="I23" s="25">
        <f>'[1]Parámetros cálculo indicadores'!$G23/'[1]Parámetros cálculo indicadores'!$H23</f>
        <v>12.52372168</v>
      </c>
      <c r="J23" s="26">
        <v>0.4</v>
      </c>
      <c r="K23" s="27">
        <v>218</v>
      </c>
      <c r="L23" s="22">
        <v>1</v>
      </c>
      <c r="M23" s="25">
        <f>0.15*Tabla1[[#This Row],[Valor final estimado (2029). Valeur finale estimée (2029)]]</f>
        <v>5170.3438128440366</v>
      </c>
      <c r="N23"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34468.958752293576</v>
      </c>
      <c r="O23" s="22" t="s">
        <v>195</v>
      </c>
      <c r="P23" s="22"/>
      <c r="Q23" s="22"/>
      <c r="R23" s="28"/>
    </row>
    <row r="24" spans="1:18" s="29" customFormat="1" ht="100.8">
      <c r="A24" s="21" t="s">
        <v>7</v>
      </c>
      <c r="B24" s="22" t="s">
        <v>14</v>
      </c>
      <c r="C24" s="22" t="s">
        <v>23</v>
      </c>
      <c r="D24" s="22" t="s">
        <v>163</v>
      </c>
      <c r="E24" s="22" t="s">
        <v>196</v>
      </c>
      <c r="F24" s="22" t="s">
        <v>197</v>
      </c>
      <c r="G24" s="23">
        <v>18785582.52</v>
      </c>
      <c r="H24" s="24">
        <v>1500000</v>
      </c>
      <c r="I24" s="25">
        <f>'[1]Parámetros cálculo indicadores'!$G24/'[1]Parámetros cálculo indicadores'!$H24</f>
        <v>12.52372168</v>
      </c>
      <c r="J24" s="26">
        <v>0.3</v>
      </c>
      <c r="K24" s="27">
        <v>450000</v>
      </c>
      <c r="L24" s="22">
        <v>1</v>
      </c>
      <c r="M24" s="25">
        <f>0.15*Tabla1[[#This Row],[Valor final estimado (2029). Valeur finale estimée (2029)]]</f>
        <v>1.8785582519999999</v>
      </c>
      <c r="N24"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12.52372168</v>
      </c>
      <c r="O24" s="22" t="s">
        <v>198</v>
      </c>
      <c r="P24" s="22"/>
      <c r="Q24" s="22" t="s">
        <v>199</v>
      </c>
      <c r="R24" s="28"/>
    </row>
    <row r="25" spans="1:18" s="29" customFormat="1" ht="100.8">
      <c r="A25" s="21" t="s">
        <v>7</v>
      </c>
      <c r="B25" s="22" t="s">
        <v>14</v>
      </c>
      <c r="C25" s="22" t="s">
        <v>23</v>
      </c>
      <c r="D25" s="22" t="s">
        <v>163</v>
      </c>
      <c r="E25" s="22" t="s">
        <v>200</v>
      </c>
      <c r="F25" s="22" t="s">
        <v>201</v>
      </c>
      <c r="G25" s="23">
        <v>18785582.52</v>
      </c>
      <c r="H25" s="24">
        <v>1500000</v>
      </c>
      <c r="I25" s="25">
        <f>'[1]Parámetros cálculo indicadores'!$G25/'[1]Parámetros cálculo indicadores'!$H25</f>
        <v>12.52372168</v>
      </c>
      <c r="J25" s="26">
        <v>0.1</v>
      </c>
      <c r="K25" s="27">
        <v>150000</v>
      </c>
      <c r="L25" s="22">
        <v>1</v>
      </c>
      <c r="M25" s="25">
        <f>0.15*Tabla1[[#This Row],[Valor final estimado (2029). Valeur finale estimée (2029)]]</f>
        <v>1.8785582520000002</v>
      </c>
      <c r="N25"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12.523721680000001</v>
      </c>
      <c r="O25" s="22" t="s">
        <v>202</v>
      </c>
      <c r="P25" s="22"/>
      <c r="Q25" s="22"/>
      <c r="R25" s="28"/>
    </row>
    <row r="26" spans="1:18" s="29" customFormat="1" ht="100.8">
      <c r="A26" s="21" t="s">
        <v>7</v>
      </c>
      <c r="B26" s="22" t="s">
        <v>14</v>
      </c>
      <c r="C26" s="22" t="s">
        <v>23</v>
      </c>
      <c r="D26" s="22" t="s">
        <v>163</v>
      </c>
      <c r="E26" s="22" t="s">
        <v>203</v>
      </c>
      <c r="F26" s="22" t="s">
        <v>204</v>
      </c>
      <c r="G26" s="23">
        <v>18785582.52</v>
      </c>
      <c r="H26" s="24">
        <v>1500000</v>
      </c>
      <c r="I26" s="25">
        <f>'[1]Parámetros cálculo indicadores'!$G26/'[1]Parámetros cálculo indicadores'!$H26</f>
        <v>12.52372168</v>
      </c>
      <c r="J26" s="26">
        <v>0.5</v>
      </c>
      <c r="K26" s="27">
        <v>175000</v>
      </c>
      <c r="L26" s="22">
        <v>1</v>
      </c>
      <c r="M26" s="25">
        <f>0.15*Tabla1[[#This Row],[Valor final estimado (2029). Valeur finale estimée (2029)]]</f>
        <v>8.050963937142857</v>
      </c>
      <c r="N26"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53.673092914285711</v>
      </c>
      <c r="O26" s="22" t="s">
        <v>205</v>
      </c>
      <c r="P26" s="22"/>
      <c r="Q26" s="22"/>
      <c r="R26" s="28"/>
    </row>
    <row r="27" spans="1:18" s="29" customFormat="1" ht="129.6">
      <c r="A27" s="21" t="s">
        <v>7</v>
      </c>
      <c r="B27" s="22" t="s">
        <v>14</v>
      </c>
      <c r="C27" s="22" t="s">
        <v>23</v>
      </c>
      <c r="D27" s="22" t="s">
        <v>173</v>
      </c>
      <c r="E27" s="22" t="s">
        <v>206</v>
      </c>
      <c r="F27" s="22" t="s">
        <v>207</v>
      </c>
      <c r="G27" s="23">
        <v>18785582.52</v>
      </c>
      <c r="H27" s="24">
        <v>1500000</v>
      </c>
      <c r="I27" s="25">
        <v>12.666666666666666</v>
      </c>
      <c r="J27" s="26">
        <v>0.4</v>
      </c>
      <c r="K27" s="27">
        <v>110</v>
      </c>
      <c r="L27" s="22">
        <v>129</v>
      </c>
      <c r="M27" s="30" t="s">
        <v>176</v>
      </c>
      <c r="N27"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8912727.2727272715</v>
      </c>
      <c r="O27" s="22"/>
      <c r="P27" s="22" t="s">
        <v>208</v>
      </c>
      <c r="Q27" s="22"/>
      <c r="R27" s="28"/>
    </row>
    <row r="28" spans="1:18" s="29" customFormat="1" ht="100.8">
      <c r="A28" s="21" t="s">
        <v>7</v>
      </c>
      <c r="B28" s="22" t="s">
        <v>14</v>
      </c>
      <c r="C28" s="22" t="s">
        <v>23</v>
      </c>
      <c r="D28" s="22" t="s">
        <v>173</v>
      </c>
      <c r="E28" s="22" t="s">
        <v>209</v>
      </c>
      <c r="F28" s="22" t="s">
        <v>207</v>
      </c>
      <c r="G28" s="23">
        <v>18785582.52</v>
      </c>
      <c r="H28" s="24">
        <v>1500000</v>
      </c>
      <c r="I28" s="25">
        <v>12.666666666666666</v>
      </c>
      <c r="J28" s="26">
        <v>0.4</v>
      </c>
      <c r="K28" s="27">
        <v>218</v>
      </c>
      <c r="L28" s="22">
        <v>129</v>
      </c>
      <c r="M28" s="30" t="s">
        <v>176</v>
      </c>
      <c r="N28"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4497247.7064220188</v>
      </c>
      <c r="O28" s="22"/>
      <c r="P28" s="22" t="s">
        <v>210</v>
      </c>
      <c r="Q28" s="22"/>
      <c r="R28" s="28"/>
    </row>
    <row r="29" spans="1:18" s="29" customFormat="1" ht="100.8">
      <c r="A29" s="21" t="s">
        <v>7</v>
      </c>
      <c r="B29" s="22" t="s">
        <v>14</v>
      </c>
      <c r="C29" s="22" t="s">
        <v>23</v>
      </c>
      <c r="D29" s="22" t="s">
        <v>173</v>
      </c>
      <c r="E29" s="22" t="s">
        <v>211</v>
      </c>
      <c r="F29" s="22" t="s">
        <v>197</v>
      </c>
      <c r="G29" s="23">
        <v>18785582.52</v>
      </c>
      <c r="H29" s="24">
        <v>1500000</v>
      </c>
      <c r="I29" s="25">
        <f>'[1]Parámetros cálculo indicadores'!$G29/'[1]Parámetros cálculo indicadores'!$H29</f>
        <v>12.52372168</v>
      </c>
      <c r="J29" s="26">
        <v>0.1</v>
      </c>
      <c r="K29" s="27">
        <v>150000</v>
      </c>
      <c r="L29" s="22">
        <v>0.7</v>
      </c>
      <c r="M29" s="30" t="s">
        <v>176</v>
      </c>
      <c r="N29" s="27">
        <f>0.7*(N24+N25)</f>
        <v>17.533210352000001</v>
      </c>
      <c r="O29" s="22"/>
      <c r="P29" s="22" t="s">
        <v>212</v>
      </c>
      <c r="Q29" s="22"/>
      <c r="R29" s="28"/>
    </row>
    <row r="30" spans="1:18" s="29" customFormat="1" ht="100.8">
      <c r="A30" s="21" t="s">
        <v>7</v>
      </c>
      <c r="B30" s="22" t="s">
        <v>14</v>
      </c>
      <c r="C30" s="22" t="s">
        <v>23</v>
      </c>
      <c r="D30" s="22" t="s">
        <v>173</v>
      </c>
      <c r="E30" s="22" t="s">
        <v>213</v>
      </c>
      <c r="F30" s="22" t="s">
        <v>204</v>
      </c>
      <c r="G30" s="23">
        <v>18785582.52</v>
      </c>
      <c r="H30" s="24">
        <v>1500000</v>
      </c>
      <c r="I30" s="25">
        <f>'[1]Parámetros cálculo indicadores'!$G30/'[1]Parámetros cálculo indicadores'!$H30</f>
        <v>12.52372168</v>
      </c>
      <c r="J30" s="26">
        <v>0.5</v>
      </c>
      <c r="K30" s="27">
        <v>175000</v>
      </c>
      <c r="L30" s="22">
        <v>0.7</v>
      </c>
      <c r="M30" s="30" t="s">
        <v>176</v>
      </c>
      <c r="N30"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37.571165039999997</v>
      </c>
      <c r="O30" s="22"/>
      <c r="P30" s="22"/>
      <c r="Q30" s="22"/>
      <c r="R30" s="28"/>
    </row>
    <row r="31" spans="1:18" s="29" customFormat="1" ht="72">
      <c r="A31" s="21" t="s">
        <v>7</v>
      </c>
      <c r="B31" s="22" t="s">
        <v>14</v>
      </c>
      <c r="C31" s="22" t="s">
        <v>24</v>
      </c>
      <c r="D31" s="22" t="s">
        <v>163</v>
      </c>
      <c r="E31" s="22" t="s">
        <v>196</v>
      </c>
      <c r="F31" s="22" t="s">
        <v>197</v>
      </c>
      <c r="G31" s="23">
        <v>9982645.1679999996</v>
      </c>
      <c r="H31" s="24">
        <v>1200000</v>
      </c>
      <c r="I31" s="25">
        <f>'[1]Parámetros cálculo indicadores'!$G31/'[1]Parámetros cálculo indicadores'!$H31</f>
        <v>8.3188709733333326</v>
      </c>
      <c r="J31" s="26">
        <v>0.35</v>
      </c>
      <c r="K31" s="31">
        <v>300000</v>
      </c>
      <c r="L31" s="22">
        <v>1</v>
      </c>
      <c r="M31" s="25">
        <f>0.15*Tabla1[[#This Row],[Valor final estimado (2029). Valeur finale estimée (2029)]]</f>
        <v>1.7469629043999999</v>
      </c>
      <c r="N31"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11.646419362666666</v>
      </c>
      <c r="O31" s="22" t="s">
        <v>198</v>
      </c>
      <c r="P31" s="22"/>
      <c r="Q31" s="22" t="s">
        <v>214</v>
      </c>
      <c r="R31" s="28"/>
    </row>
    <row r="32" spans="1:18" s="29" customFormat="1" ht="72">
      <c r="A32" s="21" t="s">
        <v>7</v>
      </c>
      <c r="B32" s="22" t="s">
        <v>14</v>
      </c>
      <c r="C32" s="22" t="s">
        <v>24</v>
      </c>
      <c r="D32" s="22" t="s">
        <v>163</v>
      </c>
      <c r="E32" s="22" t="s">
        <v>200</v>
      </c>
      <c r="F32" s="22" t="s">
        <v>201</v>
      </c>
      <c r="G32" s="23">
        <v>9982645.1679999996</v>
      </c>
      <c r="H32" s="24">
        <v>1500000</v>
      </c>
      <c r="I32" s="25">
        <f>'[1]Parámetros cálculo indicadores'!$G32/'[1]Parámetros cálculo indicadores'!$H32</f>
        <v>6.6550967786666666</v>
      </c>
      <c r="J32" s="26">
        <v>0.25</v>
      </c>
      <c r="K32" s="27">
        <v>150000</v>
      </c>
      <c r="L32" s="22">
        <v>1</v>
      </c>
      <c r="M32" s="25">
        <f>0.15*Tabla1[[#This Row],[Valor final estimado (2029). Valeur finale estimée (2029)]]</f>
        <v>2.4956612919999999</v>
      </c>
      <c r="N32"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16.637741946666665</v>
      </c>
      <c r="O32" s="22"/>
      <c r="P32" s="22"/>
      <c r="Q32" s="22"/>
      <c r="R32" s="28"/>
    </row>
    <row r="33" spans="1:18" s="29" customFormat="1" ht="86.4">
      <c r="A33" s="21" t="s">
        <v>7</v>
      </c>
      <c r="B33" s="22" t="s">
        <v>14</v>
      </c>
      <c r="C33" s="22" t="s">
        <v>24</v>
      </c>
      <c r="D33" s="22" t="s">
        <v>173</v>
      </c>
      <c r="E33" s="22" t="s">
        <v>211</v>
      </c>
      <c r="F33" s="22" t="s">
        <v>197</v>
      </c>
      <c r="G33" s="23">
        <v>9982645.1679999996</v>
      </c>
      <c r="H33" s="24">
        <v>1200000</v>
      </c>
      <c r="I33" s="25">
        <v>8.5</v>
      </c>
      <c r="J33" s="26">
        <v>0.35</v>
      </c>
      <c r="K33" s="31">
        <v>300000</v>
      </c>
      <c r="L33" s="22">
        <v>0.7</v>
      </c>
      <c r="M33" s="30" t="s">
        <v>176</v>
      </c>
      <c r="N33" s="27">
        <f>0.7*(N31+N32)</f>
        <v>19.798912916533332</v>
      </c>
      <c r="O33" s="22"/>
      <c r="P33" s="22" t="s">
        <v>212</v>
      </c>
      <c r="Q33" s="22" t="s">
        <v>214</v>
      </c>
      <c r="R33" s="28"/>
    </row>
    <row r="34" spans="1:18" s="29" customFormat="1" ht="144">
      <c r="A34" s="21" t="s">
        <v>7</v>
      </c>
      <c r="B34" s="22" t="s">
        <v>14</v>
      </c>
      <c r="C34" s="22" t="s">
        <v>25</v>
      </c>
      <c r="D34" s="22" t="s">
        <v>163</v>
      </c>
      <c r="E34" s="22" t="s">
        <v>164</v>
      </c>
      <c r="F34" s="22" t="s">
        <v>165</v>
      </c>
      <c r="G34" s="23">
        <v>11187022.7004</v>
      </c>
      <c r="H34" s="24">
        <v>800000</v>
      </c>
      <c r="I34" s="25">
        <f>'[1]Parámetros cálculo indicadores'!$G34/'[1]Parámetros cálculo indicadores'!$H34</f>
        <v>13.9837783755</v>
      </c>
      <c r="J34" s="26">
        <v>0.25</v>
      </c>
      <c r="K34" s="22">
        <v>35000</v>
      </c>
      <c r="L34" s="22">
        <v>1</v>
      </c>
      <c r="M34" s="25">
        <f>0.15*Tabla1[[#This Row],[Valor final estimado (2029). Valeur finale estimée (2029)]]</f>
        <v>11.488211773103076</v>
      </c>
      <c r="N34" s="27">
        <f>N35+N36</f>
        <v>76.58807848735384</v>
      </c>
      <c r="O34" s="22"/>
      <c r="P34" s="22" t="s">
        <v>215</v>
      </c>
      <c r="Q34" s="22" t="s">
        <v>216</v>
      </c>
      <c r="R34" s="28"/>
    </row>
    <row r="35" spans="1:18" s="29" customFormat="1" ht="115.2">
      <c r="A35" s="21" t="s">
        <v>7</v>
      </c>
      <c r="B35" s="22" t="s">
        <v>13</v>
      </c>
      <c r="C35" s="22" t="s">
        <v>25</v>
      </c>
      <c r="D35" s="22" t="s">
        <v>163</v>
      </c>
      <c r="E35" s="22" t="s">
        <v>167</v>
      </c>
      <c r="F35" s="22" t="s">
        <v>165</v>
      </c>
      <c r="G35" s="23">
        <v>11187022.7004</v>
      </c>
      <c r="H35" s="24">
        <v>900000</v>
      </c>
      <c r="I35" s="25">
        <f>'[1]Parámetros cálculo indicadores'!$G35/'[1]Parámetros cálculo indicadores'!$H35</f>
        <v>12.430025222666668</v>
      </c>
      <c r="J35" s="26">
        <v>0.15</v>
      </c>
      <c r="K35" s="27">
        <v>50000</v>
      </c>
      <c r="L35" s="22">
        <v>1</v>
      </c>
      <c r="M35" s="25">
        <f>0.15*Tabla1[[#This Row],[Valor final estimado (2029). Valeur finale estimée (2029)]]</f>
        <v>5.03416021518</v>
      </c>
      <c r="N35"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33.5610681012</v>
      </c>
      <c r="O35" s="22"/>
      <c r="P35" s="22" t="s">
        <v>166</v>
      </c>
      <c r="Q35" s="22"/>
      <c r="R35" s="28"/>
    </row>
    <row r="36" spans="1:18" s="29" customFormat="1" ht="115.2">
      <c r="A36" s="21" t="s">
        <v>7</v>
      </c>
      <c r="B36" s="22" t="s">
        <v>13</v>
      </c>
      <c r="C36" s="22" t="s">
        <v>25</v>
      </c>
      <c r="D36" s="22" t="s">
        <v>163</v>
      </c>
      <c r="E36" s="22" t="s">
        <v>168</v>
      </c>
      <c r="F36" s="22" t="s">
        <v>165</v>
      </c>
      <c r="G36" s="23">
        <v>11187022.7004</v>
      </c>
      <c r="H36" s="24">
        <v>900000</v>
      </c>
      <c r="I36" s="25">
        <f>'[1]Parámetros cálculo indicadores'!$G36/'[1]Parámetros cálculo indicadores'!$H36</f>
        <v>12.430025222666668</v>
      </c>
      <c r="J36" s="26">
        <v>0.25</v>
      </c>
      <c r="K36" s="27">
        <v>65000</v>
      </c>
      <c r="L36" s="22">
        <v>1</v>
      </c>
      <c r="M36" s="25">
        <f>0.15*Tabla1[[#This Row],[Valor final estimado (2029). Valeur finale estimée (2029)]]</f>
        <v>6.4540515579230773</v>
      </c>
      <c r="N36"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43.027010386153847</v>
      </c>
      <c r="O36" s="22"/>
      <c r="P36" s="22" t="s">
        <v>166</v>
      </c>
      <c r="Q36" s="22"/>
      <c r="R36" s="28"/>
    </row>
    <row r="37" spans="1:18" s="29" customFormat="1" ht="72">
      <c r="A37" s="21" t="s">
        <v>7</v>
      </c>
      <c r="B37" s="22" t="s">
        <v>14</v>
      </c>
      <c r="C37" s="22" t="s">
        <v>25</v>
      </c>
      <c r="D37" s="22" t="s">
        <v>163</v>
      </c>
      <c r="E37" s="22" t="s">
        <v>196</v>
      </c>
      <c r="F37" s="22" t="s">
        <v>197</v>
      </c>
      <c r="G37" s="23">
        <v>11187022.7004</v>
      </c>
      <c r="H37" s="24">
        <v>800000</v>
      </c>
      <c r="I37" s="25">
        <f>'[1]Parámetros cálculo indicadores'!$G37/'[1]Parámetros cálculo indicadores'!$H37</f>
        <v>13.9837783755</v>
      </c>
      <c r="J37" s="26">
        <v>0.4</v>
      </c>
      <c r="K37" s="22">
        <v>350000</v>
      </c>
      <c r="L37" s="22">
        <v>1</v>
      </c>
      <c r="M37" s="25">
        <f>0.15*Tabla1[[#This Row],[Valor final estimado (2029). Valeur finale estimée (2029)]]</f>
        <v>1.9177753200685717</v>
      </c>
      <c r="N37"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12.785168800457145</v>
      </c>
      <c r="O37" s="22" t="s">
        <v>198</v>
      </c>
      <c r="P37" s="22"/>
      <c r="Q37" s="22" t="s">
        <v>216</v>
      </c>
      <c r="R37" s="28"/>
    </row>
    <row r="38" spans="1:18" s="29" customFormat="1" ht="72">
      <c r="A38" s="21" t="s">
        <v>7</v>
      </c>
      <c r="B38" s="22" t="s">
        <v>14</v>
      </c>
      <c r="C38" s="22" t="s">
        <v>25</v>
      </c>
      <c r="D38" s="22" t="s">
        <v>163</v>
      </c>
      <c r="E38" s="22" t="s">
        <v>200</v>
      </c>
      <c r="F38" s="22" t="s">
        <v>201</v>
      </c>
      <c r="G38" s="23">
        <v>11187022.7004</v>
      </c>
      <c r="H38" s="24">
        <v>1500000</v>
      </c>
      <c r="I38" s="25">
        <f>'[1]Parámetros cálculo indicadores'!$G38/'[1]Parámetros cálculo indicadores'!$H38</f>
        <v>7.4580151336</v>
      </c>
      <c r="J38" s="26">
        <v>0.25</v>
      </c>
      <c r="K38" s="27">
        <v>200000</v>
      </c>
      <c r="L38" s="22">
        <v>1</v>
      </c>
      <c r="M38" s="25">
        <f>0.15*Tabla1[[#This Row],[Valor final estimado (2029). Valeur finale estimée (2029)]]</f>
        <v>2.097566756325</v>
      </c>
      <c r="N38"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13.9837783755</v>
      </c>
      <c r="O38" s="22"/>
      <c r="P38" s="22"/>
      <c r="Q38" s="22"/>
      <c r="R38" s="28"/>
    </row>
    <row r="39" spans="1:18" s="29" customFormat="1" ht="72">
      <c r="A39" s="21" t="s">
        <v>7</v>
      </c>
      <c r="B39" s="22" t="s">
        <v>14</v>
      </c>
      <c r="C39" s="22" t="s">
        <v>25</v>
      </c>
      <c r="D39" s="22" t="s">
        <v>163</v>
      </c>
      <c r="E39" s="22" t="s">
        <v>203</v>
      </c>
      <c r="F39" s="22" t="s">
        <v>204</v>
      </c>
      <c r="G39" s="23">
        <v>11187022.7004</v>
      </c>
      <c r="H39" s="24">
        <v>1500000</v>
      </c>
      <c r="I39" s="25">
        <f>'[1]Parámetros cálculo indicadores'!$G39/'[1]Parámetros cálculo indicadores'!$H39</f>
        <v>7.4580151336</v>
      </c>
      <c r="J39" s="26">
        <v>0.3</v>
      </c>
      <c r="K39" s="27">
        <v>150000</v>
      </c>
      <c r="L39" s="22">
        <v>1</v>
      </c>
      <c r="M39" s="25">
        <f>0.15*Tabla1[[#This Row],[Valor final estimado (2029). Valeur finale estimée (2029)]]</f>
        <v>3.35610681012</v>
      </c>
      <c r="N39"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22.3740454008</v>
      </c>
      <c r="O39" s="22"/>
      <c r="P39" s="22"/>
      <c r="Q39" s="22"/>
      <c r="R39" s="28"/>
    </row>
    <row r="40" spans="1:18" s="29" customFormat="1" ht="86.4">
      <c r="A40" s="21" t="s">
        <v>7</v>
      </c>
      <c r="B40" s="22" t="s">
        <v>14</v>
      </c>
      <c r="C40" s="22" t="s">
        <v>25</v>
      </c>
      <c r="D40" s="22" t="s">
        <v>173</v>
      </c>
      <c r="E40" s="22" t="s">
        <v>174</v>
      </c>
      <c r="F40" s="22" t="s">
        <v>175</v>
      </c>
      <c r="G40" s="23">
        <v>11187022.7004</v>
      </c>
      <c r="H40" s="24">
        <v>800000</v>
      </c>
      <c r="I40" s="25">
        <v>14.25</v>
      </c>
      <c r="J40" s="26">
        <v>0.25</v>
      </c>
      <c r="K40" s="22">
        <v>35000</v>
      </c>
      <c r="L40" s="22">
        <v>0.5</v>
      </c>
      <c r="M40" s="30" t="s">
        <v>176</v>
      </c>
      <c r="N40"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40.714285714285715</v>
      </c>
      <c r="O40" s="22"/>
      <c r="P40" s="22" t="s">
        <v>177</v>
      </c>
      <c r="Q40" s="22" t="s">
        <v>216</v>
      </c>
      <c r="R40" s="28"/>
    </row>
    <row r="41" spans="1:18" s="29" customFormat="1" ht="86.4">
      <c r="A41" s="21" t="s">
        <v>7</v>
      </c>
      <c r="B41" s="22" t="s">
        <v>14</v>
      </c>
      <c r="C41" s="22" t="s">
        <v>25</v>
      </c>
      <c r="D41" s="22" t="s">
        <v>173</v>
      </c>
      <c r="E41" s="22" t="s">
        <v>211</v>
      </c>
      <c r="F41" s="22" t="s">
        <v>197</v>
      </c>
      <c r="G41" s="23">
        <v>11187022.7004</v>
      </c>
      <c r="H41" s="24">
        <v>800000</v>
      </c>
      <c r="I41" s="25">
        <v>14.25</v>
      </c>
      <c r="J41" s="26">
        <v>0.4</v>
      </c>
      <c r="K41" s="22">
        <v>350000</v>
      </c>
      <c r="L41" s="22">
        <v>0.7</v>
      </c>
      <c r="M41" s="30" t="s">
        <v>176</v>
      </c>
      <c r="N41" s="27">
        <f>0.7*(N37+N38)</f>
        <v>18.738263023169999</v>
      </c>
      <c r="O41" s="22"/>
      <c r="P41" s="22" t="s">
        <v>212</v>
      </c>
      <c r="Q41" s="22" t="s">
        <v>216</v>
      </c>
      <c r="R41" s="28"/>
    </row>
    <row r="42" spans="1:18" s="29" customFormat="1" ht="72">
      <c r="A42" s="21" t="s">
        <v>7</v>
      </c>
      <c r="B42" s="22" t="s">
        <v>14</v>
      </c>
      <c r="C42" s="22" t="s">
        <v>25</v>
      </c>
      <c r="D42" s="22" t="s">
        <v>173</v>
      </c>
      <c r="E42" s="22" t="s">
        <v>213</v>
      </c>
      <c r="F42" s="22" t="s">
        <v>204</v>
      </c>
      <c r="G42" s="23">
        <v>11187022.7004</v>
      </c>
      <c r="H42" s="24">
        <v>1500000</v>
      </c>
      <c r="I42" s="25">
        <f>'[1]Parámetros cálculo indicadores'!$G42/'[1]Parámetros cálculo indicadores'!$H42</f>
        <v>7.4580151336</v>
      </c>
      <c r="J42" s="26">
        <v>0.3</v>
      </c>
      <c r="K42" s="27">
        <v>150000</v>
      </c>
      <c r="L42" s="22">
        <v>0.75</v>
      </c>
      <c r="M42" s="30" t="s">
        <v>176</v>
      </c>
      <c r="N42"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16.7805340506</v>
      </c>
      <c r="O42" s="22"/>
      <c r="P42" s="22"/>
      <c r="Q42" s="22"/>
      <c r="R42" s="28"/>
    </row>
    <row r="43" spans="1:18" s="29" customFormat="1" ht="129.6">
      <c r="A43" s="21" t="s">
        <v>7</v>
      </c>
      <c r="B43" s="22" t="s">
        <v>14</v>
      </c>
      <c r="C43" s="22" t="s">
        <v>26</v>
      </c>
      <c r="D43" s="22" t="s">
        <v>163</v>
      </c>
      <c r="E43" s="22" t="s">
        <v>196</v>
      </c>
      <c r="F43" s="22" t="s">
        <v>197</v>
      </c>
      <c r="G43" s="23">
        <v>15287629.9933</v>
      </c>
      <c r="H43" s="24">
        <v>1100000</v>
      </c>
      <c r="I43" s="25">
        <f>'[1]Parámetros cálculo indicadores'!$G43/'[1]Parámetros cálculo indicadores'!$H43</f>
        <v>13.897845448454545</v>
      </c>
      <c r="J43" s="26">
        <v>0.45</v>
      </c>
      <c r="K43" s="31">
        <v>380000</v>
      </c>
      <c r="L43" s="22">
        <v>1</v>
      </c>
      <c r="M43" s="25">
        <f>0.15*Tabla1[[#This Row],[Valor final estimado (2029). Valeur finale estimée (2029)]]</f>
        <v>2.7155658540730263</v>
      </c>
      <c r="N43"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18.103772360486843</v>
      </c>
      <c r="O43" s="22" t="s">
        <v>198</v>
      </c>
      <c r="P43" s="22"/>
      <c r="Q43" s="22"/>
      <c r="R43" s="28"/>
    </row>
    <row r="44" spans="1:18" s="29" customFormat="1" ht="129.6">
      <c r="A44" s="21" t="s">
        <v>7</v>
      </c>
      <c r="B44" s="22" t="s">
        <v>14</v>
      </c>
      <c r="C44" s="22" t="s">
        <v>26</v>
      </c>
      <c r="D44" s="22" t="s">
        <v>163</v>
      </c>
      <c r="E44" s="32" t="s">
        <v>217</v>
      </c>
      <c r="F44" s="22" t="s">
        <v>218</v>
      </c>
      <c r="G44" s="23">
        <v>15287629.9933</v>
      </c>
      <c r="H44" s="24">
        <v>1100000</v>
      </c>
      <c r="I44" s="25">
        <f>'[1]Parámetros cálculo indicadores'!$G44/'[1]Parámetros cálculo indicadores'!$H44</f>
        <v>13.897845448454545</v>
      </c>
      <c r="J44" s="26">
        <v>0.35</v>
      </c>
      <c r="K44" s="22">
        <v>330000</v>
      </c>
      <c r="L44" s="22">
        <v>1</v>
      </c>
      <c r="M44" s="25">
        <f>0.15*Tabla1[[#This Row],[Valor final estimado (2029). Valeur finale estimée (2029)]]</f>
        <v>2.4321229534795452</v>
      </c>
      <c r="N44"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16.214153023196967</v>
      </c>
      <c r="O44" s="22" t="s">
        <v>219</v>
      </c>
      <c r="P44" s="22"/>
      <c r="Q44" s="22"/>
      <c r="R44" s="28"/>
    </row>
    <row r="45" spans="1:18" s="29" customFormat="1" ht="129.6">
      <c r="A45" s="21" t="s">
        <v>7</v>
      </c>
      <c r="B45" s="22" t="s">
        <v>14</v>
      </c>
      <c r="C45" s="22" t="s">
        <v>26</v>
      </c>
      <c r="D45" s="22" t="s">
        <v>173</v>
      </c>
      <c r="E45" s="22" t="s">
        <v>211</v>
      </c>
      <c r="F45" s="22" t="s">
        <v>197</v>
      </c>
      <c r="G45" s="23">
        <v>15287629.9933</v>
      </c>
      <c r="H45" s="24">
        <v>1100000</v>
      </c>
      <c r="I45" s="25">
        <f>'[1]Parámetros cálculo indicadores'!$G45/'[1]Parámetros cálculo indicadores'!$H45</f>
        <v>13.897845448454545</v>
      </c>
      <c r="J45" s="26">
        <v>0.45</v>
      </c>
      <c r="K45" s="31">
        <v>380000</v>
      </c>
      <c r="L45" s="22">
        <v>0.7</v>
      </c>
      <c r="M45" s="30" t="s">
        <v>176</v>
      </c>
      <c r="N45"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12.672640652340789</v>
      </c>
      <c r="O45" s="22"/>
      <c r="P45" s="22" t="s">
        <v>212</v>
      </c>
      <c r="Q45" s="22"/>
      <c r="R45" s="28"/>
    </row>
    <row r="46" spans="1:18" s="29" customFormat="1" ht="129.6">
      <c r="A46" s="21" t="s">
        <v>7</v>
      </c>
      <c r="B46" s="22" t="s">
        <v>14</v>
      </c>
      <c r="C46" s="22" t="s">
        <v>26</v>
      </c>
      <c r="D46" s="22" t="s">
        <v>173</v>
      </c>
      <c r="E46" s="22" t="s">
        <v>220</v>
      </c>
      <c r="F46" s="22" t="s">
        <v>221</v>
      </c>
      <c r="G46" s="23">
        <v>15287629.9933</v>
      </c>
      <c r="H46" s="24">
        <v>1100000</v>
      </c>
      <c r="I46" s="25">
        <f>'[1]Parámetros cálculo indicadores'!$G46/'[1]Parámetros cálculo indicadores'!$H46</f>
        <v>13.897845448454545</v>
      </c>
      <c r="J46" s="26">
        <v>0.35</v>
      </c>
      <c r="K46" s="22">
        <v>330000</v>
      </c>
      <c r="L46" s="22">
        <v>0.75</v>
      </c>
      <c r="M46" s="30" t="s">
        <v>176</v>
      </c>
      <c r="N46"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12.160614767397725</v>
      </c>
      <c r="O46" s="22"/>
      <c r="P46" s="22" t="s">
        <v>222</v>
      </c>
      <c r="Q46" s="22"/>
      <c r="R46" s="28"/>
    </row>
    <row r="47" spans="1:18" s="29" customFormat="1" ht="115.2">
      <c r="A47" s="21" t="s">
        <v>93</v>
      </c>
      <c r="B47" s="22" t="s">
        <v>15</v>
      </c>
      <c r="C47" s="22" t="s">
        <v>27</v>
      </c>
      <c r="D47" s="22" t="s">
        <v>163</v>
      </c>
      <c r="E47" s="32" t="s">
        <v>217</v>
      </c>
      <c r="F47" s="22" t="s">
        <v>218</v>
      </c>
      <c r="G47" s="23">
        <v>7600000</v>
      </c>
      <c r="H47" s="24">
        <v>600000</v>
      </c>
      <c r="I47" s="25">
        <f>'[1]Parámetros cálculo indicadores'!$G47/'[1]Parámetros cálculo indicadores'!$H47</f>
        <v>12.666666666666666</v>
      </c>
      <c r="J47" s="26">
        <v>0.45</v>
      </c>
      <c r="K47" s="22">
        <v>250000</v>
      </c>
      <c r="L47" s="22">
        <v>1</v>
      </c>
      <c r="M47" s="25">
        <f>0.15*Tabla1[[#This Row],[Valor final estimado (2029). Valeur finale estimée (2029)]]</f>
        <v>2.052</v>
      </c>
      <c r="N47"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13.68</v>
      </c>
      <c r="O47" s="22" t="s">
        <v>219</v>
      </c>
      <c r="P47" s="22"/>
      <c r="Q47" s="22"/>
      <c r="R47" s="28"/>
    </row>
    <row r="48" spans="1:18" s="29" customFormat="1" ht="115.2">
      <c r="A48" s="21" t="s">
        <v>93</v>
      </c>
      <c r="B48" s="22" t="s">
        <v>15</v>
      </c>
      <c r="C48" s="22" t="s">
        <v>27</v>
      </c>
      <c r="D48" s="22" t="s">
        <v>163</v>
      </c>
      <c r="E48" s="22" t="s">
        <v>169</v>
      </c>
      <c r="F48" s="22" t="s">
        <v>179</v>
      </c>
      <c r="G48" s="23">
        <v>7600000</v>
      </c>
      <c r="H48" s="24">
        <v>600000</v>
      </c>
      <c r="I48" s="25">
        <f>'[1]Parámetros cálculo indicadores'!$G48/'[1]Parámetros cálculo indicadores'!$H48</f>
        <v>12.666666666666666</v>
      </c>
      <c r="J48" s="26">
        <v>0.5</v>
      </c>
      <c r="K48" s="31">
        <v>150000</v>
      </c>
      <c r="L48" s="22">
        <v>1</v>
      </c>
      <c r="M48" s="25">
        <f>0.15*Tabla1[[#This Row],[Valor final estimado (2029). Valeur finale estimée (2029)]]</f>
        <v>3.8</v>
      </c>
      <c r="N48"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25.333333333333332</v>
      </c>
      <c r="O48" s="22" t="s">
        <v>181</v>
      </c>
      <c r="P48" s="22"/>
      <c r="Q48" s="22" t="s">
        <v>223</v>
      </c>
      <c r="R48" s="28"/>
    </row>
    <row r="49" spans="1:18" s="29" customFormat="1" ht="115.2">
      <c r="A49" s="21" t="s">
        <v>93</v>
      </c>
      <c r="B49" s="22" t="s">
        <v>15</v>
      </c>
      <c r="C49" s="22" t="s">
        <v>27</v>
      </c>
      <c r="D49" s="22" t="s">
        <v>163</v>
      </c>
      <c r="E49" s="22" t="s">
        <v>196</v>
      </c>
      <c r="F49" s="22" t="s">
        <v>197</v>
      </c>
      <c r="G49" s="23">
        <v>7600000</v>
      </c>
      <c r="H49" s="24">
        <v>600000</v>
      </c>
      <c r="I49" s="25">
        <v>12.666666666666666</v>
      </c>
      <c r="J49" s="26">
        <v>0.45</v>
      </c>
      <c r="K49" s="22">
        <v>400000</v>
      </c>
      <c r="L49" s="22">
        <v>1</v>
      </c>
      <c r="M49" s="25">
        <f>0.15*Tabla1[[#This Row],[Valor final estimado (2029). Valeur finale estimée (2029)]]</f>
        <v>1.2825</v>
      </c>
      <c r="N49"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8.5500000000000007</v>
      </c>
      <c r="O49" s="22" t="s">
        <v>198</v>
      </c>
      <c r="P49" s="22"/>
      <c r="Q49" s="22"/>
      <c r="R49" s="28"/>
    </row>
    <row r="50" spans="1:18" s="29" customFormat="1" ht="115.2">
      <c r="A50" s="21" t="s">
        <v>93</v>
      </c>
      <c r="B50" s="22" t="s">
        <v>15</v>
      </c>
      <c r="C50" s="22" t="s">
        <v>27</v>
      </c>
      <c r="D50" s="22" t="s">
        <v>173</v>
      </c>
      <c r="E50" s="22" t="s">
        <v>220</v>
      </c>
      <c r="F50" s="22" t="s">
        <v>221</v>
      </c>
      <c r="G50" s="23">
        <v>7600000</v>
      </c>
      <c r="H50" s="24">
        <v>600000</v>
      </c>
      <c r="I50" s="25">
        <v>12.666666666666666</v>
      </c>
      <c r="J50" s="26">
        <v>0.45</v>
      </c>
      <c r="K50" s="22">
        <v>250000</v>
      </c>
      <c r="L50" s="22">
        <v>0.75</v>
      </c>
      <c r="M50" s="30" t="s">
        <v>176</v>
      </c>
      <c r="N50"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10.26</v>
      </c>
      <c r="O50" s="22"/>
      <c r="P50" s="22" t="s">
        <v>222</v>
      </c>
      <c r="Q50" s="22"/>
      <c r="R50" s="28"/>
    </row>
    <row r="51" spans="1:18" s="29" customFormat="1" ht="115.2">
      <c r="A51" s="21" t="s">
        <v>93</v>
      </c>
      <c r="B51" s="22" t="s">
        <v>15</v>
      </c>
      <c r="C51" s="22" t="s">
        <v>27</v>
      </c>
      <c r="D51" s="22" t="s">
        <v>173</v>
      </c>
      <c r="E51" s="22" t="s">
        <v>178</v>
      </c>
      <c r="F51" s="22" t="s">
        <v>179</v>
      </c>
      <c r="G51" s="23">
        <v>7600000</v>
      </c>
      <c r="H51" s="24">
        <v>600000</v>
      </c>
      <c r="I51" s="25">
        <v>12.666666666666666</v>
      </c>
      <c r="J51" s="26">
        <v>0.5</v>
      </c>
      <c r="K51" s="31">
        <v>150000</v>
      </c>
      <c r="L51" s="22">
        <v>0.75</v>
      </c>
      <c r="M51" s="30" t="s">
        <v>176</v>
      </c>
      <c r="N51"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19</v>
      </c>
      <c r="O51" s="22"/>
      <c r="P51" s="22" t="s">
        <v>187</v>
      </c>
      <c r="Q51" s="22"/>
      <c r="R51" s="28"/>
    </row>
    <row r="52" spans="1:18" s="29" customFormat="1" ht="115.2">
      <c r="A52" s="21" t="s">
        <v>93</v>
      </c>
      <c r="B52" s="22" t="s">
        <v>15</v>
      </c>
      <c r="C52" s="22" t="s">
        <v>27</v>
      </c>
      <c r="D52" s="22" t="s">
        <v>173</v>
      </c>
      <c r="E52" s="22" t="s">
        <v>211</v>
      </c>
      <c r="F52" s="22" t="s">
        <v>197</v>
      </c>
      <c r="G52" s="23">
        <v>7600000</v>
      </c>
      <c r="H52" s="24">
        <v>600000</v>
      </c>
      <c r="I52" s="25">
        <v>12.666666666666666</v>
      </c>
      <c r="J52" s="26">
        <v>0.45</v>
      </c>
      <c r="K52" s="22">
        <v>400000</v>
      </c>
      <c r="L52" s="22">
        <v>0.7</v>
      </c>
      <c r="M52" s="30" t="s">
        <v>176</v>
      </c>
      <c r="N52"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5.9850000000000003</v>
      </c>
      <c r="O52" s="22"/>
      <c r="P52" s="22" t="s">
        <v>212</v>
      </c>
      <c r="Q52" s="22"/>
      <c r="R52" s="28"/>
    </row>
    <row r="53" spans="1:18" s="29" customFormat="1" ht="172.8">
      <c r="A53" s="21" t="s">
        <v>93</v>
      </c>
      <c r="B53" s="22" t="s">
        <v>15</v>
      </c>
      <c r="C53" s="22" t="s">
        <v>28</v>
      </c>
      <c r="D53" s="22" t="s">
        <v>163</v>
      </c>
      <c r="E53" s="32" t="s">
        <v>217</v>
      </c>
      <c r="F53" s="22" t="s">
        <v>218</v>
      </c>
      <c r="G53" s="23">
        <v>8799948.3200000003</v>
      </c>
      <c r="H53" s="24">
        <v>600000</v>
      </c>
      <c r="I53" s="25">
        <f>'[1]Parámetros cálculo indicadores'!$G53/'[1]Parámetros cálculo indicadores'!$H53</f>
        <v>14.666580533333335</v>
      </c>
      <c r="J53" s="26">
        <v>0.5</v>
      </c>
      <c r="K53" s="31">
        <v>275000</v>
      </c>
      <c r="L53" s="22">
        <v>1</v>
      </c>
      <c r="M53" s="25">
        <f>0.15*Tabla1[[#This Row],[Valor final estimado (2029). Valeur finale estimée (2029)]]</f>
        <v>2.3999859054545456</v>
      </c>
      <c r="N53"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15.999906036363637</v>
      </c>
      <c r="O53" s="22" t="s">
        <v>219</v>
      </c>
      <c r="P53" s="22"/>
      <c r="Q53" s="22"/>
      <c r="R53" s="28"/>
    </row>
    <row r="54" spans="1:18" s="29" customFormat="1" ht="172.8">
      <c r="A54" s="21" t="s">
        <v>93</v>
      </c>
      <c r="B54" s="22" t="s">
        <v>15</v>
      </c>
      <c r="C54" s="22" t="s">
        <v>28</v>
      </c>
      <c r="D54" s="22" t="s">
        <v>163</v>
      </c>
      <c r="E54" s="22" t="s">
        <v>169</v>
      </c>
      <c r="F54" s="22" t="s">
        <v>179</v>
      </c>
      <c r="G54" s="23">
        <v>8799948.3200000003</v>
      </c>
      <c r="H54" s="24">
        <v>600000</v>
      </c>
      <c r="I54" s="25">
        <f>'[1]Parámetros cálculo indicadores'!$G54/'[1]Parámetros cálculo indicadores'!$H54</f>
        <v>14.666580533333335</v>
      </c>
      <c r="J54" s="26">
        <v>0.4</v>
      </c>
      <c r="K54" s="31">
        <v>200000</v>
      </c>
      <c r="L54" s="22">
        <v>1</v>
      </c>
      <c r="M54" s="25">
        <f>0.15*Tabla1[[#This Row],[Valor final estimado (2029). Valeur finale estimée (2029)]]</f>
        <v>2.6399844959999998</v>
      </c>
      <c r="N54"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17.599896640000001</v>
      </c>
      <c r="O54" s="22" t="s">
        <v>181</v>
      </c>
      <c r="P54" s="22"/>
      <c r="Q54" s="22"/>
      <c r="R54" s="28"/>
    </row>
    <row r="55" spans="1:18" s="29" customFormat="1" ht="172.8">
      <c r="A55" s="21" t="s">
        <v>93</v>
      </c>
      <c r="B55" s="22" t="s">
        <v>15</v>
      </c>
      <c r="C55" s="22" t="s">
        <v>28</v>
      </c>
      <c r="D55" s="22" t="s">
        <v>163</v>
      </c>
      <c r="E55" s="22" t="s">
        <v>196</v>
      </c>
      <c r="F55" s="22" t="s">
        <v>197</v>
      </c>
      <c r="G55" s="23">
        <v>8799948.3200000003</v>
      </c>
      <c r="H55" s="24">
        <v>600000</v>
      </c>
      <c r="I55" s="25">
        <f>'[1]Parámetros cálculo indicadores'!$G55/'[1]Parámetros cálculo indicadores'!$H55</f>
        <v>14.666580533333335</v>
      </c>
      <c r="J55" s="26">
        <v>0.4</v>
      </c>
      <c r="K55" s="22">
        <v>250000</v>
      </c>
      <c r="L55" s="22">
        <v>1</v>
      </c>
      <c r="M55" s="25">
        <f>0.15*Tabla1[[#This Row],[Valor final estimado (2029). Valeur finale estimée (2029)]]</f>
        <v>2.1119875968000001</v>
      </c>
      <c r="N55"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14.079917312000001</v>
      </c>
      <c r="O55" s="22" t="s">
        <v>198</v>
      </c>
      <c r="P55" s="22"/>
      <c r="Q55" s="22"/>
      <c r="R55" s="28"/>
    </row>
    <row r="56" spans="1:18" s="29" customFormat="1" ht="172.8">
      <c r="A56" s="21" t="s">
        <v>93</v>
      </c>
      <c r="B56" s="22" t="s">
        <v>15</v>
      </c>
      <c r="C56" s="22" t="s">
        <v>28</v>
      </c>
      <c r="D56" s="22" t="s">
        <v>173</v>
      </c>
      <c r="E56" s="22" t="s">
        <v>220</v>
      </c>
      <c r="F56" s="22" t="s">
        <v>221</v>
      </c>
      <c r="G56" s="23">
        <v>8799948.3200000003</v>
      </c>
      <c r="H56" s="24">
        <v>600000</v>
      </c>
      <c r="I56" s="25">
        <v>14.666666666666666</v>
      </c>
      <c r="J56" s="26">
        <v>0.5</v>
      </c>
      <c r="K56" s="31">
        <v>275000</v>
      </c>
      <c r="L56" s="22">
        <v>0.75</v>
      </c>
      <c r="M56" s="30" t="s">
        <v>176</v>
      </c>
      <c r="N56"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12</v>
      </c>
      <c r="O56" s="22"/>
      <c r="P56" s="22" t="s">
        <v>222</v>
      </c>
      <c r="Q56" s="22"/>
      <c r="R56" s="28"/>
    </row>
    <row r="57" spans="1:18" s="29" customFormat="1" ht="172.8">
      <c r="A57" s="21" t="s">
        <v>93</v>
      </c>
      <c r="B57" s="22" t="s">
        <v>15</v>
      </c>
      <c r="C57" s="22" t="s">
        <v>28</v>
      </c>
      <c r="D57" s="22" t="s">
        <v>173</v>
      </c>
      <c r="E57" s="22" t="s">
        <v>178</v>
      </c>
      <c r="F57" s="22" t="s">
        <v>179</v>
      </c>
      <c r="G57" s="23">
        <v>8799948.3200000003</v>
      </c>
      <c r="H57" s="24">
        <v>600000</v>
      </c>
      <c r="I57" s="25">
        <v>14.666666666666666</v>
      </c>
      <c r="J57" s="26">
        <v>0.4</v>
      </c>
      <c r="K57" s="31">
        <v>200000</v>
      </c>
      <c r="L57" s="22">
        <v>0.75</v>
      </c>
      <c r="M57" s="30" t="s">
        <v>176</v>
      </c>
      <c r="N57"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13.200000000000001</v>
      </c>
      <c r="P57" s="22" t="s">
        <v>187</v>
      </c>
      <c r="Q57" s="22"/>
      <c r="R57" s="28"/>
    </row>
    <row r="58" spans="1:18" s="29" customFormat="1" ht="172.8">
      <c r="A58" s="21" t="s">
        <v>93</v>
      </c>
      <c r="B58" s="22" t="s">
        <v>15</v>
      </c>
      <c r="C58" s="22" t="s">
        <v>28</v>
      </c>
      <c r="D58" s="22" t="s">
        <v>173</v>
      </c>
      <c r="E58" s="22" t="s">
        <v>211</v>
      </c>
      <c r="F58" s="22" t="s">
        <v>197</v>
      </c>
      <c r="G58" s="23">
        <v>8799948.3200000003</v>
      </c>
      <c r="H58" s="24">
        <v>600000</v>
      </c>
      <c r="I58" s="25">
        <v>14.666666666666666</v>
      </c>
      <c r="J58" s="26">
        <v>0.4</v>
      </c>
      <c r="K58" s="22">
        <v>250000</v>
      </c>
      <c r="L58" s="22">
        <v>0.7</v>
      </c>
      <c r="M58" s="30" t="s">
        <v>176</v>
      </c>
      <c r="N58"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9.8559999999999999</v>
      </c>
      <c r="O58" s="22"/>
      <c r="P58" s="22" t="s">
        <v>212</v>
      </c>
      <c r="Q58" s="22"/>
      <c r="R58" s="28"/>
    </row>
    <row r="59" spans="1:18" s="29" customFormat="1" ht="172.8">
      <c r="A59" s="21" t="s">
        <v>94</v>
      </c>
      <c r="B59" s="22" t="s">
        <v>16</v>
      </c>
      <c r="C59" s="22" t="s">
        <v>29</v>
      </c>
      <c r="D59" s="22" t="s">
        <v>163</v>
      </c>
      <c r="E59" s="32" t="s">
        <v>217</v>
      </c>
      <c r="F59" s="22" t="s">
        <v>218</v>
      </c>
      <c r="G59" s="23">
        <v>6700000</v>
      </c>
      <c r="H59" s="24">
        <v>800000</v>
      </c>
      <c r="I59" s="25">
        <f>'[1]Parámetros cálculo indicadores'!$G59/'[1]Parámetros cálculo indicadores'!$H59</f>
        <v>8.375</v>
      </c>
      <c r="J59" s="26">
        <v>0.55000000000000004</v>
      </c>
      <c r="K59" s="22">
        <v>400000</v>
      </c>
      <c r="L59" s="22">
        <v>1</v>
      </c>
      <c r="M59" s="25">
        <f>0.15*Tabla1[[#This Row],[Valor final estimado (2029). Valeur finale estimée (2029)]]</f>
        <v>1.381875</v>
      </c>
      <c r="N59"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9.2125000000000004</v>
      </c>
      <c r="O59" s="22" t="s">
        <v>219</v>
      </c>
      <c r="P59" s="22"/>
      <c r="Q59" s="22"/>
      <c r="R59" s="28"/>
    </row>
    <row r="60" spans="1:18" s="29" customFormat="1" ht="172.8">
      <c r="A60" s="21" t="s">
        <v>94</v>
      </c>
      <c r="B60" s="22" t="s">
        <v>16</v>
      </c>
      <c r="C60" s="22" t="s">
        <v>29</v>
      </c>
      <c r="D60" s="22" t="s">
        <v>163</v>
      </c>
      <c r="E60" s="22" t="s">
        <v>169</v>
      </c>
      <c r="F60" s="22" t="s">
        <v>179</v>
      </c>
      <c r="G60" s="23">
        <v>6700000</v>
      </c>
      <c r="H60" s="24">
        <v>800000</v>
      </c>
      <c r="I60" s="25">
        <v>8.375</v>
      </c>
      <c r="J60" s="26">
        <v>0.55000000000000004</v>
      </c>
      <c r="K60" s="22">
        <v>150000</v>
      </c>
      <c r="L60" s="22">
        <v>1</v>
      </c>
      <c r="M60" s="25">
        <f>0.15*Tabla1[[#This Row],[Valor final estimado (2029). Valeur finale estimée (2029)]]</f>
        <v>3.6850000000000005</v>
      </c>
      <c r="N60"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24.56666666666667</v>
      </c>
      <c r="O60" s="22" t="s">
        <v>181</v>
      </c>
      <c r="P60" s="22"/>
      <c r="Q60" s="22"/>
      <c r="R60" s="28"/>
    </row>
    <row r="61" spans="1:18" s="29" customFormat="1" ht="172.8">
      <c r="A61" s="21" t="s">
        <v>94</v>
      </c>
      <c r="B61" s="22" t="s">
        <v>16</v>
      </c>
      <c r="C61" s="22" t="s">
        <v>29</v>
      </c>
      <c r="D61" s="22" t="s">
        <v>163</v>
      </c>
      <c r="E61" s="22" t="s">
        <v>196</v>
      </c>
      <c r="F61" s="22" t="s">
        <v>197</v>
      </c>
      <c r="G61" s="23">
        <v>6700000</v>
      </c>
      <c r="H61" s="24">
        <v>800000</v>
      </c>
      <c r="I61" s="25">
        <f>'[1]Parámetros cálculo indicadores'!$G61/'[1]Parámetros cálculo indicadores'!$H61</f>
        <v>8.375</v>
      </c>
      <c r="J61" s="26">
        <v>0.6</v>
      </c>
      <c r="K61" s="22">
        <v>450000</v>
      </c>
      <c r="L61" s="22">
        <v>1</v>
      </c>
      <c r="M61" s="25">
        <f>0.15*Tabla1[[#This Row],[Valor final estimado (2029). Valeur finale estimée (2029)]]</f>
        <v>1.34</v>
      </c>
      <c r="N61"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8.9333333333333336</v>
      </c>
      <c r="O61" s="22" t="s">
        <v>198</v>
      </c>
      <c r="P61" s="22"/>
      <c r="Q61" s="22"/>
      <c r="R61" s="28"/>
    </row>
    <row r="62" spans="1:18" s="29" customFormat="1" ht="172.8">
      <c r="A62" s="21" t="s">
        <v>94</v>
      </c>
      <c r="B62" s="22" t="s">
        <v>16</v>
      </c>
      <c r="C62" s="22" t="s">
        <v>29</v>
      </c>
      <c r="D62" s="22" t="s">
        <v>173</v>
      </c>
      <c r="E62" s="22" t="s">
        <v>220</v>
      </c>
      <c r="F62" s="22" t="s">
        <v>221</v>
      </c>
      <c r="G62" s="23">
        <v>6700000</v>
      </c>
      <c r="H62" s="24">
        <v>800000</v>
      </c>
      <c r="I62" s="25">
        <v>8.375</v>
      </c>
      <c r="J62" s="26">
        <v>0.55000000000000004</v>
      </c>
      <c r="K62" s="22">
        <v>400000</v>
      </c>
      <c r="L62" s="22">
        <v>0.75</v>
      </c>
      <c r="M62" s="30" t="s">
        <v>176</v>
      </c>
      <c r="N62"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6.9093750000000007</v>
      </c>
      <c r="O62" s="22"/>
      <c r="P62" s="22" t="s">
        <v>222</v>
      </c>
      <c r="Q62" s="22"/>
      <c r="R62" s="28"/>
    </row>
    <row r="63" spans="1:18" s="29" customFormat="1" ht="172.8">
      <c r="A63" s="21" t="s">
        <v>94</v>
      </c>
      <c r="B63" s="22" t="s">
        <v>16</v>
      </c>
      <c r="C63" s="22" t="s">
        <v>29</v>
      </c>
      <c r="D63" s="22" t="s">
        <v>173</v>
      </c>
      <c r="E63" s="22" t="s">
        <v>178</v>
      </c>
      <c r="F63" s="22" t="s">
        <v>179</v>
      </c>
      <c r="G63" s="23">
        <v>6700000</v>
      </c>
      <c r="H63" s="24">
        <v>800000</v>
      </c>
      <c r="I63" s="25">
        <v>8.375</v>
      </c>
      <c r="J63" s="26">
        <v>0.55000000000000004</v>
      </c>
      <c r="K63" s="22">
        <v>150000</v>
      </c>
      <c r="L63" s="22">
        <v>0.75</v>
      </c>
      <c r="M63" s="30" t="s">
        <v>176</v>
      </c>
      <c r="N63"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18.425000000000004</v>
      </c>
      <c r="P63" s="22" t="s">
        <v>187</v>
      </c>
      <c r="Q63" s="22"/>
      <c r="R63" s="28"/>
    </row>
    <row r="64" spans="1:18" s="29" customFormat="1" ht="172.8">
      <c r="A64" s="21" t="s">
        <v>94</v>
      </c>
      <c r="B64" s="22" t="s">
        <v>16</v>
      </c>
      <c r="C64" s="22" t="s">
        <v>29</v>
      </c>
      <c r="D64" s="22" t="s">
        <v>173</v>
      </c>
      <c r="E64" s="22" t="s">
        <v>211</v>
      </c>
      <c r="F64" s="22" t="s">
        <v>197</v>
      </c>
      <c r="G64" s="23">
        <v>6700000</v>
      </c>
      <c r="H64" s="24">
        <v>800000</v>
      </c>
      <c r="I64" s="25">
        <v>8.375</v>
      </c>
      <c r="J64" s="26">
        <v>0.6</v>
      </c>
      <c r="K64" s="22">
        <v>450000</v>
      </c>
      <c r="L64" s="22">
        <v>0.7</v>
      </c>
      <c r="M64" s="30" t="s">
        <v>176</v>
      </c>
      <c r="N64"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6.253333333333333</v>
      </c>
      <c r="P64" s="22" t="s">
        <v>212</v>
      </c>
      <c r="Q64" s="22"/>
      <c r="R64" s="28"/>
    </row>
    <row r="65" spans="1:18" s="29" customFormat="1" ht="144">
      <c r="A65" s="21" t="s">
        <v>94</v>
      </c>
      <c r="B65" s="22" t="s">
        <v>16</v>
      </c>
      <c r="C65" s="22" t="s">
        <v>30</v>
      </c>
      <c r="D65" s="22" t="s">
        <v>163</v>
      </c>
      <c r="E65" s="32" t="s">
        <v>217</v>
      </c>
      <c r="F65" s="22" t="s">
        <v>218</v>
      </c>
      <c r="G65" s="23">
        <v>9100000</v>
      </c>
      <c r="H65" s="24">
        <v>900000</v>
      </c>
      <c r="I65" s="25">
        <f>'[1]Parámetros cálculo indicadores'!$G65/'[1]Parámetros cálculo indicadores'!$H65</f>
        <v>10.111111111111111</v>
      </c>
      <c r="J65" s="26">
        <v>0.5</v>
      </c>
      <c r="K65" s="22">
        <v>390000</v>
      </c>
      <c r="L65" s="22">
        <v>1</v>
      </c>
      <c r="M65" s="25">
        <f>0.15*Tabla1[[#This Row],[Valor final estimado (2029). Valeur finale estimée (2029)]]</f>
        <v>1.7499999999999998</v>
      </c>
      <c r="N65"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11.666666666666666</v>
      </c>
      <c r="O65" s="22" t="s">
        <v>219</v>
      </c>
      <c r="P65" s="22"/>
      <c r="Q65" s="22" t="s">
        <v>224</v>
      </c>
      <c r="R65" s="28"/>
    </row>
    <row r="66" spans="1:18" s="29" customFormat="1" ht="144">
      <c r="A66" s="21" t="s">
        <v>94</v>
      </c>
      <c r="B66" s="22" t="s">
        <v>16</v>
      </c>
      <c r="C66" s="22" t="s">
        <v>30</v>
      </c>
      <c r="D66" s="22" t="s">
        <v>163</v>
      </c>
      <c r="E66" s="22" t="s">
        <v>169</v>
      </c>
      <c r="F66" s="22" t="s">
        <v>179</v>
      </c>
      <c r="G66" s="23">
        <v>9100000</v>
      </c>
      <c r="H66" s="24">
        <v>900000</v>
      </c>
      <c r="I66" s="25">
        <f>'[1]Parámetros cálculo indicadores'!$G66/'[1]Parámetros cálculo indicadores'!$H66</f>
        <v>10.111111111111111</v>
      </c>
      <c r="J66" s="33">
        <v>0.5</v>
      </c>
      <c r="K66" s="22">
        <v>200000</v>
      </c>
      <c r="L66" s="22">
        <v>1</v>
      </c>
      <c r="M66" s="25">
        <f>0.15*Tabla1[[#This Row],[Valor final estimado (2029). Valeur finale estimée (2029)]]</f>
        <v>3.4125000000000001</v>
      </c>
      <c r="N66"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22.75</v>
      </c>
      <c r="O66" s="22" t="s">
        <v>181</v>
      </c>
      <c r="P66" s="22"/>
      <c r="Q66" s="22"/>
      <c r="R66" s="28"/>
    </row>
    <row r="67" spans="1:18" s="29" customFormat="1" ht="144">
      <c r="A67" s="21" t="s">
        <v>94</v>
      </c>
      <c r="B67" s="22" t="s">
        <v>16</v>
      </c>
      <c r="C67" s="22" t="s">
        <v>30</v>
      </c>
      <c r="D67" s="22" t="s">
        <v>163</v>
      </c>
      <c r="E67" s="22" t="s">
        <v>196</v>
      </c>
      <c r="F67" s="22" t="s">
        <v>197</v>
      </c>
      <c r="G67" s="23">
        <v>9100000</v>
      </c>
      <c r="H67" s="24">
        <v>900000</v>
      </c>
      <c r="I67" s="25">
        <f>'[1]Parámetros cálculo indicadores'!$G67/'[1]Parámetros cálculo indicadores'!$H67</f>
        <v>10.111111111111111</v>
      </c>
      <c r="J67" s="33">
        <v>0.4</v>
      </c>
      <c r="K67" s="22">
        <v>350000</v>
      </c>
      <c r="L67" s="22">
        <v>1</v>
      </c>
      <c r="M67" s="25">
        <f>0.15*Tabla1[[#This Row],[Valor final estimado (2029). Valeur finale estimée (2029)]]</f>
        <v>1.56</v>
      </c>
      <c r="N67"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10.4</v>
      </c>
      <c r="O67" s="22" t="s">
        <v>198</v>
      </c>
      <c r="P67" s="22"/>
      <c r="Q67" s="22"/>
      <c r="R67" s="28"/>
    </row>
    <row r="68" spans="1:18" s="29" customFormat="1" ht="144">
      <c r="A68" s="21" t="s">
        <v>94</v>
      </c>
      <c r="B68" s="22" t="s">
        <v>16</v>
      </c>
      <c r="C68" s="22" t="s">
        <v>30</v>
      </c>
      <c r="D68" s="22" t="s">
        <v>173</v>
      </c>
      <c r="E68" s="22" t="s">
        <v>220</v>
      </c>
      <c r="F68" s="22" t="s">
        <v>221</v>
      </c>
      <c r="G68" s="23">
        <v>9100000</v>
      </c>
      <c r="H68" s="24">
        <v>900000</v>
      </c>
      <c r="I68" s="25">
        <f>'[1]Parámetros cálculo indicadores'!$G68/'[1]Parámetros cálculo indicadores'!$H68</f>
        <v>10.111111111111111</v>
      </c>
      <c r="J68" s="26">
        <v>0.5</v>
      </c>
      <c r="K68" s="22">
        <v>390000</v>
      </c>
      <c r="L68" s="22">
        <v>0.75</v>
      </c>
      <c r="M68" s="30" t="s">
        <v>176</v>
      </c>
      <c r="N68"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8.75</v>
      </c>
      <c r="O68" s="22"/>
      <c r="P68" s="22" t="s">
        <v>222</v>
      </c>
      <c r="Q68" s="22"/>
      <c r="R68" s="28"/>
    </row>
    <row r="69" spans="1:18" s="29" customFormat="1" ht="144">
      <c r="A69" s="21" t="s">
        <v>94</v>
      </c>
      <c r="B69" s="22" t="s">
        <v>16</v>
      </c>
      <c r="C69" s="22" t="s">
        <v>30</v>
      </c>
      <c r="D69" s="22" t="s">
        <v>173</v>
      </c>
      <c r="E69" s="22" t="s">
        <v>178</v>
      </c>
      <c r="F69" s="22" t="s">
        <v>179</v>
      </c>
      <c r="G69" s="23">
        <v>9100000</v>
      </c>
      <c r="H69" s="24">
        <v>900000</v>
      </c>
      <c r="I69" s="25">
        <v>10.111111111111111</v>
      </c>
      <c r="J69" s="33">
        <v>0.5</v>
      </c>
      <c r="K69" s="22">
        <v>200000</v>
      </c>
      <c r="L69" s="22">
        <v>0.75</v>
      </c>
      <c r="M69" s="30" t="s">
        <v>176</v>
      </c>
      <c r="N69"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17.0625</v>
      </c>
      <c r="P69" s="22" t="s">
        <v>187</v>
      </c>
      <c r="Q69" s="22"/>
      <c r="R69" s="28"/>
    </row>
    <row r="70" spans="1:18" s="29" customFormat="1" ht="144">
      <c r="A70" s="21" t="s">
        <v>94</v>
      </c>
      <c r="B70" s="22" t="s">
        <v>16</v>
      </c>
      <c r="C70" s="22" t="s">
        <v>30</v>
      </c>
      <c r="D70" s="22" t="s">
        <v>173</v>
      </c>
      <c r="E70" s="22" t="s">
        <v>211</v>
      </c>
      <c r="F70" s="22" t="s">
        <v>197</v>
      </c>
      <c r="G70" s="23">
        <v>9100000</v>
      </c>
      <c r="H70" s="24">
        <v>900000</v>
      </c>
      <c r="I70" s="25">
        <v>10.111111111111111</v>
      </c>
      <c r="J70" s="33">
        <v>0.4</v>
      </c>
      <c r="K70" s="22">
        <v>350000</v>
      </c>
      <c r="L70" s="22">
        <v>0.7</v>
      </c>
      <c r="M70" s="30" t="s">
        <v>176</v>
      </c>
      <c r="N70"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7.2799999999999994</v>
      </c>
      <c r="P70" s="22" t="s">
        <v>212</v>
      </c>
      <c r="Q70" s="22"/>
      <c r="R70" s="28"/>
    </row>
    <row r="71" spans="1:18" s="29" customFormat="1" ht="144">
      <c r="A71" s="21" t="s">
        <v>8</v>
      </c>
      <c r="B71" s="22" t="s">
        <v>17</v>
      </c>
      <c r="C71" s="22" t="s">
        <v>31</v>
      </c>
      <c r="D71" s="22" t="s">
        <v>163</v>
      </c>
      <c r="E71" s="22" t="s">
        <v>164</v>
      </c>
      <c r="F71" s="22" t="s">
        <v>165</v>
      </c>
      <c r="G71" s="23">
        <v>35004272.258699998</v>
      </c>
      <c r="H71" s="24"/>
      <c r="I71" s="25"/>
      <c r="J71" s="33"/>
      <c r="K71" s="22"/>
      <c r="L71" s="22">
        <v>1</v>
      </c>
      <c r="M71" s="25">
        <f>0.15*Tabla1[[#This Row],[Valor final estimado (2029). Valeur finale estimée (2029)]]</f>
        <v>11.427865355046176</v>
      </c>
      <c r="N71" s="27">
        <f>N72+N73</f>
        <v>76.185769033641179</v>
      </c>
      <c r="O71" s="22"/>
      <c r="P71" s="22" t="s">
        <v>215</v>
      </c>
      <c r="Q71" s="22" t="s">
        <v>225</v>
      </c>
      <c r="R71" s="28"/>
    </row>
    <row r="72" spans="1:18" s="29" customFormat="1" ht="115.2">
      <c r="A72" s="21" t="s">
        <v>8</v>
      </c>
      <c r="B72" s="22" t="s">
        <v>13</v>
      </c>
      <c r="C72" s="22" t="s">
        <v>31</v>
      </c>
      <c r="D72" s="22" t="s">
        <v>163</v>
      </c>
      <c r="E72" s="22" t="s">
        <v>167</v>
      </c>
      <c r="F72" s="22" t="s">
        <v>165</v>
      </c>
      <c r="G72" s="23">
        <v>35004272.258699998</v>
      </c>
      <c r="H72" s="24">
        <v>900000</v>
      </c>
      <c r="I72" s="25">
        <f>'[1]Parámetros cálculo indicadores'!$G72/'[1]Parámetros cálculo indicadores'!$H72</f>
        <v>38.893635842999998</v>
      </c>
      <c r="J72" s="26">
        <v>0.2</v>
      </c>
      <c r="K72" s="27">
        <v>200000</v>
      </c>
      <c r="L72" s="22">
        <v>1</v>
      </c>
      <c r="M72" s="25">
        <f>0.15*Tabla1[[#This Row],[Valor final estimado (2029). Valeur finale estimée (2029)]]</f>
        <v>5.2506408388049994</v>
      </c>
      <c r="N72"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35.004272258699999</v>
      </c>
      <c r="O72" s="22"/>
      <c r="P72" s="22" t="s">
        <v>166</v>
      </c>
      <c r="Q72" s="22"/>
      <c r="R72" s="28"/>
    </row>
    <row r="73" spans="1:18" s="29" customFormat="1" ht="115.2">
      <c r="A73" s="21" t="s">
        <v>8</v>
      </c>
      <c r="B73" s="22" t="s">
        <v>13</v>
      </c>
      <c r="C73" s="22" t="s">
        <v>31</v>
      </c>
      <c r="D73" s="22" t="s">
        <v>163</v>
      </c>
      <c r="E73" s="22" t="s">
        <v>168</v>
      </c>
      <c r="F73" s="22" t="s">
        <v>165</v>
      </c>
      <c r="G73" s="23">
        <v>35004272.258699998</v>
      </c>
      <c r="H73" s="24">
        <v>900000</v>
      </c>
      <c r="I73" s="25">
        <f>'[1]Parámetros cálculo indicadores'!$G73/'[1]Parámetros cálculo indicadores'!$H73</f>
        <v>38.893635842999998</v>
      </c>
      <c r="J73" s="26">
        <v>0.2</v>
      </c>
      <c r="K73" s="27">
        <v>170000</v>
      </c>
      <c r="L73" s="22">
        <v>1</v>
      </c>
      <c r="M73" s="25">
        <f>0.15*Tabla1[[#This Row],[Valor final estimado (2029). Valeur finale estimée (2029)]]</f>
        <v>6.1772245162411767</v>
      </c>
      <c r="N73"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41.181496774941181</v>
      </c>
      <c r="O73" s="22"/>
      <c r="P73" s="22" t="s">
        <v>166</v>
      </c>
      <c r="Q73" s="22"/>
      <c r="R73" s="28"/>
    </row>
    <row r="74" spans="1:18" s="29" customFormat="1" ht="144">
      <c r="A74" s="21" t="s">
        <v>8</v>
      </c>
      <c r="B74" s="22" t="s">
        <v>17</v>
      </c>
      <c r="C74" s="22" t="s">
        <v>31</v>
      </c>
      <c r="D74" s="22" t="s">
        <v>163</v>
      </c>
      <c r="E74" s="22" t="s">
        <v>196</v>
      </c>
      <c r="F74" s="22" t="s">
        <v>197</v>
      </c>
      <c r="G74" s="23">
        <v>35004272.258699998</v>
      </c>
      <c r="H74" s="24">
        <v>1300000</v>
      </c>
      <c r="I74" s="25">
        <v>25.384615384615383</v>
      </c>
      <c r="J74" s="33">
        <v>0.3</v>
      </c>
      <c r="K74" s="22">
        <v>450000</v>
      </c>
      <c r="L74" s="22">
        <v>1</v>
      </c>
      <c r="M74" s="25">
        <f>0.15*Tabla1[[#This Row],[Valor final estimado (2029). Valeur finale estimée (2029)]]</f>
        <v>3.3</v>
      </c>
      <c r="N74"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22</v>
      </c>
      <c r="O74" s="22" t="s">
        <v>198</v>
      </c>
      <c r="P74" s="22"/>
      <c r="Q74" s="22" t="s">
        <v>225</v>
      </c>
      <c r="R74" s="28"/>
    </row>
    <row r="75" spans="1:18" s="29" customFormat="1" ht="86.4">
      <c r="A75" s="21" t="s">
        <v>8</v>
      </c>
      <c r="B75" s="22" t="s">
        <v>14</v>
      </c>
      <c r="C75" s="22" t="s">
        <v>31</v>
      </c>
      <c r="D75" s="22" t="s">
        <v>163</v>
      </c>
      <c r="E75" s="22" t="s">
        <v>203</v>
      </c>
      <c r="F75" s="22" t="s">
        <v>204</v>
      </c>
      <c r="G75" s="23">
        <v>35004272.258699998</v>
      </c>
      <c r="H75" s="24">
        <v>1500000</v>
      </c>
      <c r="I75" s="25">
        <f>'[1]Parámetros cálculo indicadores'!$G75/'[1]Parámetros cálculo indicadores'!$H75</f>
        <v>23.336181505799999</v>
      </c>
      <c r="J75" s="26">
        <v>0.15</v>
      </c>
      <c r="K75" s="27">
        <v>250000</v>
      </c>
      <c r="L75" s="22">
        <v>1</v>
      </c>
      <c r="M75" s="25">
        <f>0.15*Tabla1[[#This Row],[Valor final estimado (2029). Valeur finale estimée (2029)]]</f>
        <v>3.1503845032829996</v>
      </c>
      <c r="N75"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21.002563355219998</v>
      </c>
      <c r="O75" s="22"/>
      <c r="P75" s="22"/>
      <c r="Q75" s="22"/>
      <c r="R75" s="28"/>
    </row>
    <row r="76" spans="1:18" s="29" customFormat="1" ht="144">
      <c r="A76" s="21" t="s">
        <v>8</v>
      </c>
      <c r="B76" s="22" t="s">
        <v>17</v>
      </c>
      <c r="C76" s="22" t="s">
        <v>31</v>
      </c>
      <c r="D76" s="22" t="s">
        <v>173</v>
      </c>
      <c r="E76" s="22" t="s">
        <v>174</v>
      </c>
      <c r="F76" s="22" t="s">
        <v>175</v>
      </c>
      <c r="G76" s="23">
        <v>35004272.258699998</v>
      </c>
      <c r="H76" s="24">
        <v>1300000</v>
      </c>
      <c r="I76" s="25">
        <v>25.384615384615383</v>
      </c>
      <c r="J76" s="33">
        <v>0.25</v>
      </c>
      <c r="K76" s="22">
        <v>100000</v>
      </c>
      <c r="L76" s="22">
        <v>0.5</v>
      </c>
      <c r="M76" s="30" t="s">
        <v>176</v>
      </c>
      <c r="N76" s="27">
        <v>38</v>
      </c>
      <c r="O76" s="22"/>
      <c r="P76" s="22" t="s">
        <v>177</v>
      </c>
      <c r="Q76" s="22" t="s">
        <v>225</v>
      </c>
      <c r="R76" s="28"/>
    </row>
    <row r="77" spans="1:18" s="29" customFormat="1" ht="144">
      <c r="A77" s="21" t="s">
        <v>8</v>
      </c>
      <c r="B77" s="22" t="s">
        <v>17</v>
      </c>
      <c r="C77" s="22" t="s">
        <v>31</v>
      </c>
      <c r="D77" s="22" t="s">
        <v>173</v>
      </c>
      <c r="E77" s="22" t="s">
        <v>211</v>
      </c>
      <c r="F77" s="22" t="s">
        <v>197</v>
      </c>
      <c r="G77" s="23">
        <v>35004272.258699998</v>
      </c>
      <c r="H77" s="24">
        <v>1300000</v>
      </c>
      <c r="I77" s="25">
        <v>25.384615384615383</v>
      </c>
      <c r="J77" s="33">
        <v>0.3</v>
      </c>
      <c r="K77" s="22">
        <v>450000</v>
      </c>
      <c r="L77" s="22">
        <v>0.7</v>
      </c>
      <c r="M77" s="30" t="s">
        <v>176</v>
      </c>
      <c r="N77"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15.399999999999999</v>
      </c>
      <c r="P77" s="22" t="s">
        <v>212</v>
      </c>
      <c r="Q77" s="22" t="s">
        <v>225</v>
      </c>
      <c r="R77" s="28"/>
    </row>
    <row r="78" spans="1:18" s="29" customFormat="1" ht="86.4">
      <c r="A78" s="21" t="s">
        <v>8</v>
      </c>
      <c r="B78" s="22" t="s">
        <v>14</v>
      </c>
      <c r="C78" s="22" t="s">
        <v>31</v>
      </c>
      <c r="D78" s="22" t="s">
        <v>173</v>
      </c>
      <c r="E78" s="22" t="s">
        <v>213</v>
      </c>
      <c r="F78" s="22" t="s">
        <v>204</v>
      </c>
      <c r="G78" s="23">
        <v>35004272.258699998</v>
      </c>
      <c r="H78" s="24">
        <v>1500000</v>
      </c>
      <c r="I78" s="25">
        <f>'[1]Parámetros cálculo indicadores'!$G78/'[1]Parámetros cálculo indicadores'!$H78</f>
        <v>23.336181505799999</v>
      </c>
      <c r="J78" s="26">
        <v>0.15</v>
      </c>
      <c r="K78" s="27">
        <v>250000</v>
      </c>
      <c r="L78" s="22">
        <v>0.7</v>
      </c>
      <c r="M78" s="30" t="s">
        <v>176</v>
      </c>
      <c r="N78"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14.701794348653998</v>
      </c>
      <c r="O78" s="22"/>
      <c r="P78" s="22"/>
      <c r="Q78" s="22"/>
      <c r="R78" s="28"/>
    </row>
    <row r="79" spans="1:18" s="29" customFormat="1" ht="115.2">
      <c r="A79" s="21" t="s">
        <v>9</v>
      </c>
      <c r="B79" s="22" t="s">
        <v>18</v>
      </c>
      <c r="C79" s="22" t="s">
        <v>32</v>
      </c>
      <c r="D79" s="22" t="s">
        <v>163</v>
      </c>
      <c r="E79" s="22" t="s">
        <v>226</v>
      </c>
      <c r="F79" s="22" t="s">
        <v>227</v>
      </c>
      <c r="G79" s="23">
        <v>2612642.13</v>
      </c>
      <c r="H79" s="24">
        <v>522528.42599999998</v>
      </c>
      <c r="I79" s="22"/>
      <c r="J79" s="22"/>
      <c r="K79" s="22"/>
      <c r="L79" s="22"/>
      <c r="M79" s="25">
        <v>5</v>
      </c>
      <c r="N79" s="27">
        <v>5</v>
      </c>
      <c r="O79" s="22"/>
      <c r="P79" s="22" t="s">
        <v>228</v>
      </c>
      <c r="Q79" s="22"/>
      <c r="R79" s="28"/>
    </row>
    <row r="80" spans="1:18" s="41" customFormat="1" ht="115.2">
      <c r="A80" s="34" t="s">
        <v>9</v>
      </c>
      <c r="B80" s="35" t="s">
        <v>18</v>
      </c>
      <c r="C80" s="35" t="s">
        <v>32</v>
      </c>
      <c r="D80" s="35" t="s">
        <v>163</v>
      </c>
      <c r="E80" s="35" t="s">
        <v>229</v>
      </c>
      <c r="F80" s="35" t="s">
        <v>227</v>
      </c>
      <c r="G80" s="36">
        <v>39489130.901900001</v>
      </c>
      <c r="H80" s="37">
        <v>564130.44145571429</v>
      </c>
      <c r="I80" s="38">
        <v>10</v>
      </c>
      <c r="J80" s="39">
        <v>7.0000000000000007E-2</v>
      </c>
      <c r="K80" s="40">
        <v>40000</v>
      </c>
      <c r="L80" s="35">
        <v>1</v>
      </c>
      <c r="M80" s="38">
        <f>0.15*Tabla1[[#This Row],[Valor final estimado (2029). Valeur finale estimée (2029)]]</f>
        <v>1.4808424088212502</v>
      </c>
      <c r="N80" s="40">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9.8722827254750012</v>
      </c>
      <c r="O80" s="35"/>
      <c r="P80" s="35"/>
      <c r="Q80" s="35"/>
      <c r="R80" s="28"/>
    </row>
    <row r="81" spans="1:18" s="29" customFormat="1" ht="115.2">
      <c r="A81" s="21" t="s">
        <v>9</v>
      </c>
      <c r="B81" s="22" t="s">
        <v>18</v>
      </c>
      <c r="C81" s="22" t="s">
        <v>32</v>
      </c>
      <c r="D81" s="22" t="s">
        <v>163</v>
      </c>
      <c r="E81" s="22" t="s">
        <v>200</v>
      </c>
      <c r="F81" s="22" t="s">
        <v>201</v>
      </c>
      <c r="G81" s="23">
        <v>39489130.901900001</v>
      </c>
      <c r="H81" s="24">
        <v>564130.44145571429</v>
      </c>
      <c r="I81" s="25">
        <v>5</v>
      </c>
      <c r="J81" s="33">
        <v>7.0000000000000007E-2</v>
      </c>
      <c r="K81" s="22">
        <v>40000</v>
      </c>
      <c r="L81" s="22">
        <v>1</v>
      </c>
      <c r="M81" s="25">
        <f>0.15*Tabla1[[#This Row],[Valor final estimado (2029). Valeur finale estimée (2029)]]</f>
        <v>0.74042120441062509</v>
      </c>
      <c r="N81"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4.9361413627375006</v>
      </c>
      <c r="O81" s="22"/>
      <c r="P81" s="22"/>
      <c r="Q81" s="22"/>
      <c r="R81" s="28"/>
    </row>
    <row r="82" spans="1:18" s="29" customFormat="1" ht="115.2">
      <c r="A82" s="21" t="s">
        <v>9</v>
      </c>
      <c r="B82" s="22" t="s">
        <v>18</v>
      </c>
      <c r="C82" s="22" t="s">
        <v>32</v>
      </c>
      <c r="D82" s="22" t="s">
        <v>163</v>
      </c>
      <c r="E82" s="22" t="s">
        <v>230</v>
      </c>
      <c r="F82" s="22" t="s">
        <v>231</v>
      </c>
      <c r="G82" s="23">
        <v>39489130.901900001</v>
      </c>
      <c r="H82" s="24">
        <v>564130.44145571429</v>
      </c>
      <c r="I82" s="25">
        <v>10</v>
      </c>
      <c r="J82" s="33">
        <v>0.1</v>
      </c>
      <c r="K82" s="22">
        <v>55000</v>
      </c>
      <c r="L82" s="22">
        <v>1</v>
      </c>
      <c r="M82" s="25">
        <f>0.15*Tabla1[[#This Row],[Valor final estimado (2029). Valeur finale estimée (2029)]]</f>
        <v>1.5385375676064934</v>
      </c>
      <c r="N82"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10.256917117376624</v>
      </c>
      <c r="O82" s="22"/>
      <c r="P82" s="22"/>
      <c r="Q82" s="22"/>
      <c r="R82" s="28"/>
    </row>
    <row r="83" spans="1:18" s="29" customFormat="1" ht="115.2">
      <c r="A83" s="21" t="s">
        <v>9</v>
      </c>
      <c r="B83" s="22" t="s">
        <v>18</v>
      </c>
      <c r="C83" s="22" t="s">
        <v>32</v>
      </c>
      <c r="D83" s="22" t="s">
        <v>173</v>
      </c>
      <c r="E83" s="22" t="s">
        <v>211</v>
      </c>
      <c r="F83" s="22" t="s">
        <v>197</v>
      </c>
      <c r="G83" s="23">
        <v>39489130.901900001</v>
      </c>
      <c r="H83" s="24">
        <v>564130.44145571429</v>
      </c>
      <c r="I83" s="25">
        <v>15</v>
      </c>
      <c r="J83" s="22"/>
      <c r="K83" s="22"/>
      <c r="L83" s="22"/>
      <c r="M83" s="25" t="s">
        <v>176</v>
      </c>
      <c r="N83" s="27">
        <f>N79+N80</f>
        <v>14.872282725475001</v>
      </c>
      <c r="O83" s="22"/>
      <c r="P83" s="22" t="s">
        <v>232</v>
      </c>
      <c r="Q83" s="22"/>
      <c r="R83" s="28"/>
    </row>
    <row r="84" spans="1:18" s="29" customFormat="1" ht="115.2">
      <c r="A84" s="21" t="s">
        <v>9</v>
      </c>
      <c r="B84" s="22" t="s">
        <v>18</v>
      </c>
      <c r="C84" s="22" t="s">
        <v>32</v>
      </c>
      <c r="D84" s="22" t="s">
        <v>173</v>
      </c>
      <c r="E84" s="22" t="s">
        <v>256</v>
      </c>
      <c r="F84" s="22" t="s">
        <v>201</v>
      </c>
      <c r="G84" s="23">
        <v>39489130.901900001</v>
      </c>
      <c r="H84" s="24">
        <v>564130.44145571429</v>
      </c>
      <c r="I84" s="25">
        <v>5</v>
      </c>
      <c r="J84" s="33">
        <v>0.1</v>
      </c>
      <c r="K84" s="22">
        <v>60000</v>
      </c>
      <c r="L84" s="22">
        <v>1</v>
      </c>
      <c r="M84" s="25" t="s">
        <v>176</v>
      </c>
      <c r="N84"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4.7010870121309525</v>
      </c>
      <c r="O84" s="22"/>
      <c r="P84" s="22"/>
      <c r="Q84" s="22"/>
      <c r="R84" s="28"/>
    </row>
    <row r="85" spans="1:18" s="29" customFormat="1" ht="115.2">
      <c r="A85" s="21" t="s">
        <v>9</v>
      </c>
      <c r="B85" s="22" t="s">
        <v>18</v>
      </c>
      <c r="C85" s="22" t="s">
        <v>32</v>
      </c>
      <c r="D85" s="22" t="s">
        <v>173</v>
      </c>
      <c r="E85" s="22" t="s">
        <v>233</v>
      </c>
      <c r="F85" s="22" t="s">
        <v>234</v>
      </c>
      <c r="G85" s="23">
        <v>39489130.901900001</v>
      </c>
      <c r="H85" s="24">
        <v>564130.44145571429</v>
      </c>
      <c r="I85" s="25">
        <v>10</v>
      </c>
      <c r="J85" s="33">
        <v>0.1</v>
      </c>
      <c r="K85" s="22">
        <v>55000</v>
      </c>
      <c r="L85" s="22">
        <v>700000</v>
      </c>
      <c r="M85" s="25" t="s">
        <v>176</v>
      </c>
      <c r="N85"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7179841.9821636369</v>
      </c>
      <c r="O85" s="22"/>
      <c r="P85" s="22"/>
      <c r="Q85" s="22"/>
      <c r="R85" s="28" t="s">
        <v>235</v>
      </c>
    </row>
    <row r="86" spans="1:18" s="29" customFormat="1" ht="100.8">
      <c r="A86" s="21" t="s">
        <v>95</v>
      </c>
      <c r="B86" s="22" t="s">
        <v>19</v>
      </c>
      <c r="C86" s="22" t="s">
        <v>33</v>
      </c>
      <c r="D86" s="22" t="s">
        <v>163</v>
      </c>
      <c r="E86" s="22" t="s">
        <v>169</v>
      </c>
      <c r="F86" s="22" t="s">
        <v>179</v>
      </c>
      <c r="G86" s="23">
        <v>8852315.6704999991</v>
      </c>
      <c r="H86" s="27">
        <v>2000000</v>
      </c>
      <c r="I86" s="25">
        <f>'[1]Parámetros cálculo indicadores'!$G86/'[1]Parámetros cálculo indicadores'!$H86</f>
        <v>4.4261578352499997</v>
      </c>
      <c r="J86" s="33">
        <v>0.3</v>
      </c>
      <c r="K86" s="22">
        <v>200000</v>
      </c>
      <c r="L86" s="22">
        <v>1</v>
      </c>
      <c r="M86" s="25">
        <f>0.15*Tabla1[[#This Row],[Valor final estimado (2029). Valeur finale estimée (2029)]]</f>
        <v>1.9917710258624997</v>
      </c>
      <c r="N86"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13.278473505749998</v>
      </c>
      <c r="O86" s="22" t="s">
        <v>181</v>
      </c>
      <c r="P86" s="22"/>
      <c r="Q86" s="22"/>
      <c r="R86" s="28"/>
    </row>
    <row r="87" spans="1:18" s="29" customFormat="1" ht="86.4">
      <c r="A87" s="21" t="s">
        <v>95</v>
      </c>
      <c r="B87" s="22" t="s">
        <v>19</v>
      </c>
      <c r="C87" s="22" t="s">
        <v>33</v>
      </c>
      <c r="D87" s="22" t="s">
        <v>163</v>
      </c>
      <c r="E87" s="22" t="s">
        <v>236</v>
      </c>
      <c r="F87" s="22" t="s">
        <v>237</v>
      </c>
      <c r="G87" s="23">
        <v>8852315.6704999991</v>
      </c>
      <c r="H87" s="24">
        <v>2000000</v>
      </c>
      <c r="I87" s="25">
        <v>4.5</v>
      </c>
      <c r="J87" s="33">
        <v>0.3</v>
      </c>
      <c r="K87" s="22">
        <v>410000</v>
      </c>
      <c r="L87" s="22">
        <v>1</v>
      </c>
      <c r="M87" s="25">
        <f>0.15*Tabla1[[#This Row],[Valor final estimado (2029). Valeur finale estimée (2029)]]</f>
        <v>0.98780487804878037</v>
      </c>
      <c r="N87"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6.5853658536585362</v>
      </c>
      <c r="O87" s="22" t="s">
        <v>238</v>
      </c>
      <c r="P87" s="22"/>
      <c r="Q87" s="22"/>
      <c r="R87" s="28"/>
    </row>
    <row r="88" spans="1:18" s="29" customFormat="1" ht="86.4">
      <c r="A88" s="21" t="s">
        <v>95</v>
      </c>
      <c r="B88" s="22" t="s">
        <v>19</v>
      </c>
      <c r="C88" s="22" t="s">
        <v>33</v>
      </c>
      <c r="D88" s="22" t="s">
        <v>173</v>
      </c>
      <c r="E88" s="22" t="s">
        <v>178</v>
      </c>
      <c r="F88" s="22" t="s">
        <v>179</v>
      </c>
      <c r="G88" s="23">
        <v>8852315.6704999991</v>
      </c>
      <c r="H88" s="27">
        <v>2000000</v>
      </c>
      <c r="I88" s="25">
        <f>'[1]Parámetros cálculo indicadores'!$G88/'[1]Parámetros cálculo indicadores'!$H88</f>
        <v>4.4261578352499997</v>
      </c>
      <c r="J88" s="33">
        <v>0.3</v>
      </c>
      <c r="K88" s="22">
        <v>200000</v>
      </c>
      <c r="L88" s="22">
        <v>0.75</v>
      </c>
      <c r="M88" s="30" t="s">
        <v>176</v>
      </c>
      <c r="N88"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9.9588551293124983</v>
      </c>
      <c r="O88" s="22"/>
      <c r="P88" s="22" t="s">
        <v>187</v>
      </c>
      <c r="Q88" s="22"/>
      <c r="R88" s="28"/>
    </row>
    <row r="89" spans="1:18" s="29" customFormat="1" ht="115.2">
      <c r="A89" s="21" t="s">
        <v>95</v>
      </c>
      <c r="B89" s="22" t="s">
        <v>19</v>
      </c>
      <c r="C89" s="22" t="s">
        <v>33</v>
      </c>
      <c r="D89" s="22" t="s">
        <v>173</v>
      </c>
      <c r="E89" s="22" t="s">
        <v>239</v>
      </c>
      <c r="F89" s="22" t="s">
        <v>207</v>
      </c>
      <c r="G89" s="23">
        <v>8852315.6704999991</v>
      </c>
      <c r="H89" s="24">
        <v>2000000</v>
      </c>
      <c r="I89" s="25">
        <v>4.5</v>
      </c>
      <c r="J89" s="33">
        <v>0.3</v>
      </c>
      <c r="K89" s="22">
        <v>410000</v>
      </c>
      <c r="L89" s="42">
        <v>1000000</v>
      </c>
      <c r="M89" s="30" t="s">
        <v>176</v>
      </c>
      <c r="N89"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6585365.8536585364</v>
      </c>
      <c r="O89" s="22"/>
      <c r="P89" s="22" t="s">
        <v>240</v>
      </c>
      <c r="Q89" s="22"/>
      <c r="R89" s="28"/>
    </row>
    <row r="90" spans="1:18" s="29" customFormat="1" ht="172.8">
      <c r="A90" s="21" t="s">
        <v>95</v>
      </c>
      <c r="B90" s="22" t="s">
        <v>19</v>
      </c>
      <c r="C90" s="22" t="s">
        <v>34</v>
      </c>
      <c r="D90" s="22" t="s">
        <v>163</v>
      </c>
      <c r="E90" s="22" t="s">
        <v>169</v>
      </c>
      <c r="F90" s="22" t="s">
        <v>179</v>
      </c>
      <c r="G90" s="23">
        <v>2777005.1957999999</v>
      </c>
      <c r="H90" s="24">
        <v>600000</v>
      </c>
      <c r="I90" s="25">
        <f>'[1]Parámetros cálculo indicadores'!$G90/'[1]Parámetros cálculo indicadores'!$H90</f>
        <v>4.6283419929999994</v>
      </c>
      <c r="J90" s="33">
        <v>0.6</v>
      </c>
      <c r="K90" s="22">
        <v>150000</v>
      </c>
      <c r="L90" s="22">
        <v>1</v>
      </c>
      <c r="M90" s="25">
        <f>0.15*Tabla1[[#This Row],[Valor final estimado (2029). Valeur finale estimée (2029)]]</f>
        <v>1.6662031174799996</v>
      </c>
      <c r="N90"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11.108020783199997</v>
      </c>
      <c r="O90" s="22" t="s">
        <v>181</v>
      </c>
      <c r="P90" s="22"/>
      <c r="Q90" s="22"/>
      <c r="R90" s="28"/>
    </row>
    <row r="91" spans="1:18" s="29" customFormat="1" ht="172.8">
      <c r="A91" s="21" t="s">
        <v>95</v>
      </c>
      <c r="B91" s="22" t="s">
        <v>19</v>
      </c>
      <c r="C91" s="22" t="s">
        <v>34</v>
      </c>
      <c r="D91" s="22" t="s">
        <v>163</v>
      </c>
      <c r="E91" s="22" t="s">
        <v>236</v>
      </c>
      <c r="F91" s="22" t="s">
        <v>237</v>
      </c>
      <c r="G91" s="23">
        <v>2777005.1957999999</v>
      </c>
      <c r="H91" s="24">
        <v>600000</v>
      </c>
      <c r="I91" s="25">
        <f>'[1]Parámetros cálculo indicadores'!$G91/'[1]Parámetros cálculo indicadores'!$H91</f>
        <v>4.6283419929999994</v>
      </c>
      <c r="J91" s="33">
        <v>0.25</v>
      </c>
      <c r="K91" s="22">
        <v>150000</v>
      </c>
      <c r="L91" s="22">
        <v>1</v>
      </c>
      <c r="M91" s="25">
        <f>0.15*Tabla1[[#This Row],[Valor final estimado (2029). Valeur finale estimée (2029)]]</f>
        <v>0.69425129894999993</v>
      </c>
      <c r="N91"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4.6283419929999994</v>
      </c>
      <c r="O91" s="22" t="s">
        <v>238</v>
      </c>
      <c r="P91" s="22"/>
      <c r="Q91" s="22"/>
      <c r="R91" s="28"/>
    </row>
    <row r="92" spans="1:18" s="29" customFormat="1" ht="172.8">
      <c r="A92" s="21" t="s">
        <v>95</v>
      </c>
      <c r="B92" s="22" t="s">
        <v>19</v>
      </c>
      <c r="C92" s="22" t="s">
        <v>34</v>
      </c>
      <c r="D92" s="22" t="s">
        <v>173</v>
      </c>
      <c r="E92" s="22" t="s">
        <v>178</v>
      </c>
      <c r="F92" s="22" t="s">
        <v>179</v>
      </c>
      <c r="G92" s="23">
        <v>2777005.1957999999</v>
      </c>
      <c r="H92" s="24">
        <v>600000</v>
      </c>
      <c r="I92" s="25">
        <v>4.8833333333333337</v>
      </c>
      <c r="J92" s="33">
        <v>0.6</v>
      </c>
      <c r="K92" s="22">
        <v>150000</v>
      </c>
      <c r="L92" s="22">
        <v>0.75</v>
      </c>
      <c r="M92" s="30" t="s">
        <v>176</v>
      </c>
      <c r="N92"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8.7900000000000027</v>
      </c>
      <c r="O92" s="22"/>
      <c r="P92" s="22" t="s">
        <v>187</v>
      </c>
      <c r="Q92" s="22"/>
      <c r="R92" s="28"/>
    </row>
    <row r="93" spans="1:18" s="29" customFormat="1" ht="172.8">
      <c r="A93" s="21" t="s">
        <v>95</v>
      </c>
      <c r="B93" s="22" t="s">
        <v>19</v>
      </c>
      <c r="C93" s="22" t="s">
        <v>34</v>
      </c>
      <c r="D93" s="22" t="s">
        <v>173</v>
      </c>
      <c r="E93" s="22" t="s">
        <v>239</v>
      </c>
      <c r="F93" s="22" t="s">
        <v>207</v>
      </c>
      <c r="G93" s="23">
        <v>2777005.1957999999</v>
      </c>
      <c r="H93" s="24">
        <v>600000</v>
      </c>
      <c r="I93" s="25">
        <v>4.8833333333333337</v>
      </c>
      <c r="J93" s="33">
        <v>0.25</v>
      </c>
      <c r="K93" s="22">
        <v>150000</v>
      </c>
      <c r="L93" s="22">
        <v>1000000</v>
      </c>
      <c r="M93" s="30" t="s">
        <v>176</v>
      </c>
      <c r="N93"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4883333.333333334</v>
      </c>
      <c r="O93" s="22"/>
      <c r="P93" s="22" t="s">
        <v>241</v>
      </c>
      <c r="Q93" s="22"/>
      <c r="R93" s="28"/>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44392-C387-41DD-934A-73854FFBD9A5}">
  <dimension ref="A3:BW28"/>
  <sheetViews>
    <sheetView zoomScale="80" zoomScaleNormal="80" workbookViewId="0">
      <selection activeCell="A5" sqref="A5"/>
    </sheetView>
  </sheetViews>
  <sheetFormatPr baseColWidth="10" defaultRowHeight="13.8"/>
  <cols>
    <col min="1" max="1" width="97" style="46" bestFit="1" customWidth="1"/>
    <col min="2" max="2" width="20.21875" style="46" bestFit="1" customWidth="1"/>
    <col min="3" max="3" width="12.6640625" style="46" bestFit="1" customWidth="1"/>
    <col min="4" max="15" width="11.6640625" style="46" bestFit="1" customWidth="1"/>
    <col min="16" max="16" width="10.109375" style="46" bestFit="1" customWidth="1"/>
    <col min="17" max="18" width="11.6640625" style="46" bestFit="1" customWidth="1"/>
    <col min="19" max="20" width="12.6640625" style="46" bestFit="1" customWidth="1"/>
    <col min="21" max="26" width="11.6640625" style="46" bestFit="1" customWidth="1"/>
    <col min="27" max="27" width="12.6640625" style="46" bestFit="1" customWidth="1"/>
    <col min="28" max="30" width="11.6640625" style="46" bestFit="1" customWidth="1"/>
    <col min="31" max="31" width="12.6640625" style="46" bestFit="1" customWidth="1"/>
    <col min="32" max="32" width="11.6640625" style="46" bestFit="1" customWidth="1"/>
    <col min="33" max="33" width="12.6640625" style="46" bestFit="1" customWidth="1"/>
    <col min="34" max="37" width="11.6640625" style="46" bestFit="1" customWidth="1"/>
    <col min="38" max="38" width="13.6640625" style="46" bestFit="1" customWidth="1"/>
    <col min="39" max="39" width="25.109375" style="46" bestFit="1" customWidth="1"/>
    <col min="40" max="40" width="37.33203125" style="46" bestFit="1" customWidth="1"/>
    <col min="41" max="41" width="25.109375" style="46" bestFit="1" customWidth="1"/>
    <col min="42" max="42" width="37.33203125" style="46" bestFit="1" customWidth="1"/>
    <col min="43" max="43" width="25.109375" style="46" bestFit="1" customWidth="1"/>
    <col min="44" max="44" width="37.33203125" style="46" bestFit="1" customWidth="1"/>
    <col min="45" max="45" width="25.109375" style="46" bestFit="1" customWidth="1"/>
    <col min="46" max="46" width="37.33203125" style="46" bestFit="1" customWidth="1"/>
    <col min="47" max="47" width="25.109375" style="46" bestFit="1" customWidth="1"/>
    <col min="48" max="48" width="37.33203125" style="46" bestFit="1" customWidth="1"/>
    <col min="49" max="49" width="25.109375" style="46" bestFit="1" customWidth="1"/>
    <col min="50" max="50" width="37.33203125" style="46" bestFit="1" customWidth="1"/>
    <col min="51" max="51" width="25.109375" style="46" bestFit="1" customWidth="1"/>
    <col min="52" max="52" width="37.33203125" style="46" bestFit="1" customWidth="1"/>
    <col min="53" max="53" width="25.109375" style="46" bestFit="1" customWidth="1"/>
    <col min="54" max="54" width="37.33203125" style="46" bestFit="1" customWidth="1"/>
    <col min="55" max="55" width="25.109375" style="46" bestFit="1" customWidth="1"/>
    <col min="56" max="56" width="37.33203125" style="46" bestFit="1" customWidth="1"/>
    <col min="57" max="57" width="25.109375" style="46" bestFit="1" customWidth="1"/>
    <col min="58" max="58" width="37.33203125" style="46" bestFit="1" customWidth="1"/>
    <col min="59" max="59" width="25.109375" style="46" bestFit="1" customWidth="1"/>
    <col min="60" max="60" width="37.33203125" style="46" bestFit="1" customWidth="1"/>
    <col min="61" max="61" width="25.109375" style="46" bestFit="1" customWidth="1"/>
    <col min="62" max="62" width="37.33203125" style="46" bestFit="1" customWidth="1"/>
    <col min="63" max="63" width="25.109375" style="46" bestFit="1" customWidth="1"/>
    <col min="64" max="64" width="37.33203125" style="46" bestFit="1" customWidth="1"/>
    <col min="65" max="65" width="25.109375" style="46" bestFit="1" customWidth="1"/>
    <col min="66" max="66" width="37.33203125" style="46" bestFit="1" customWidth="1"/>
    <col min="67" max="67" width="25.109375" style="46" bestFit="1" customWidth="1"/>
    <col min="68" max="68" width="37.33203125" style="46" bestFit="1" customWidth="1"/>
    <col min="69" max="69" width="25.109375" style="46" bestFit="1" customWidth="1"/>
    <col min="70" max="70" width="37.33203125" style="46" bestFit="1" customWidth="1"/>
    <col min="71" max="71" width="25.109375" style="46" bestFit="1" customWidth="1"/>
    <col min="72" max="72" width="37.33203125" style="46" bestFit="1" customWidth="1"/>
    <col min="73" max="73" width="25.109375" style="46" bestFit="1" customWidth="1"/>
    <col min="74" max="75" width="14" style="46" bestFit="1" customWidth="1"/>
    <col min="76" max="16384" width="11.5546875" style="46"/>
  </cols>
  <sheetData>
    <row r="3" spans="1:75" ht="14.4">
      <c r="A3" s="45" t="s">
        <v>259</v>
      </c>
      <c r="B3" s="45" t="s">
        <v>244</v>
      </c>
      <c r="AM3"/>
      <c r="AN3"/>
      <c r="AO3"/>
      <c r="AP3"/>
      <c r="AQ3"/>
      <c r="AR3"/>
      <c r="AS3"/>
      <c r="AT3"/>
      <c r="AU3"/>
      <c r="AV3"/>
      <c r="AW3"/>
      <c r="AX3"/>
      <c r="AY3"/>
      <c r="AZ3"/>
      <c r="BA3"/>
      <c r="BB3"/>
      <c r="BC3"/>
      <c r="BD3"/>
      <c r="BE3"/>
      <c r="BF3"/>
      <c r="BG3"/>
      <c r="BH3"/>
      <c r="BI3"/>
      <c r="BJ3"/>
      <c r="BK3"/>
      <c r="BL3"/>
      <c r="BM3"/>
      <c r="BN3"/>
      <c r="BO3"/>
      <c r="BP3"/>
      <c r="BQ3"/>
      <c r="BR3"/>
      <c r="BS3"/>
      <c r="BT3"/>
      <c r="BU3"/>
      <c r="BV3"/>
      <c r="BW3"/>
    </row>
    <row r="4" spans="1:75" ht="157.19999999999999" customHeight="1">
      <c r="A4" s="45" t="s">
        <v>144</v>
      </c>
      <c r="B4" s="48" t="s">
        <v>97</v>
      </c>
      <c r="C4" s="48" t="s">
        <v>98</v>
      </c>
      <c r="D4" s="48" t="s">
        <v>99</v>
      </c>
      <c r="E4" s="48" t="s">
        <v>100</v>
      </c>
      <c r="F4" s="48" t="s">
        <v>101</v>
      </c>
      <c r="G4" s="48" t="s">
        <v>102</v>
      </c>
      <c r="H4" s="48" t="s">
        <v>103</v>
      </c>
      <c r="I4" s="48" t="s">
        <v>104</v>
      </c>
      <c r="J4" s="48" t="s">
        <v>105</v>
      </c>
      <c r="K4" s="48" t="s">
        <v>89</v>
      </c>
      <c r="L4" s="48" t="s">
        <v>106</v>
      </c>
      <c r="M4" s="48" t="s">
        <v>107</v>
      </c>
      <c r="N4" s="48" t="s">
        <v>108</v>
      </c>
      <c r="O4" s="48" t="s">
        <v>109</v>
      </c>
      <c r="P4" s="48" t="s">
        <v>110</v>
      </c>
      <c r="Q4" s="48" t="s">
        <v>111</v>
      </c>
      <c r="R4" s="48" t="s">
        <v>112</v>
      </c>
      <c r="S4" s="48" t="s">
        <v>113</v>
      </c>
      <c r="T4" s="48" t="s">
        <v>86</v>
      </c>
      <c r="U4" s="48" t="s">
        <v>114</v>
      </c>
      <c r="V4" s="48" t="s">
        <v>115</v>
      </c>
      <c r="W4" s="48" t="s">
        <v>116</v>
      </c>
      <c r="X4" s="48" t="s">
        <v>117</v>
      </c>
      <c r="Y4" s="48" t="s">
        <v>120</v>
      </c>
      <c r="Z4" s="48" t="s">
        <v>118</v>
      </c>
      <c r="AA4" s="48" t="s">
        <v>119</v>
      </c>
      <c r="AB4" s="48" t="s">
        <v>121</v>
      </c>
      <c r="AC4" s="48" t="s">
        <v>122</v>
      </c>
      <c r="AD4" s="48" t="s">
        <v>123</v>
      </c>
      <c r="AE4" s="48" t="s">
        <v>124</v>
      </c>
      <c r="AF4" s="48" t="s">
        <v>125</v>
      </c>
      <c r="AG4" s="48" t="s">
        <v>90</v>
      </c>
      <c r="AH4" s="48" t="s">
        <v>126</v>
      </c>
      <c r="AI4" s="48" t="s">
        <v>127</v>
      </c>
      <c r="AJ4" s="48" t="s">
        <v>4</v>
      </c>
      <c r="AK4" s="48" t="s">
        <v>128</v>
      </c>
      <c r="AL4" s="48" t="s">
        <v>12</v>
      </c>
      <c r="AM4"/>
      <c r="AN4"/>
      <c r="AO4"/>
      <c r="AP4"/>
      <c r="AQ4"/>
      <c r="AR4"/>
      <c r="AS4"/>
      <c r="AT4"/>
      <c r="AU4"/>
      <c r="AV4"/>
      <c r="AW4"/>
      <c r="AX4"/>
      <c r="AY4"/>
      <c r="AZ4"/>
      <c r="BA4"/>
      <c r="BB4"/>
      <c r="BC4"/>
      <c r="BD4"/>
      <c r="BE4"/>
      <c r="BF4"/>
      <c r="BG4"/>
      <c r="BH4"/>
      <c r="BI4"/>
      <c r="BJ4"/>
      <c r="BK4"/>
      <c r="BL4"/>
      <c r="BM4"/>
      <c r="BN4"/>
      <c r="BO4"/>
      <c r="BP4"/>
      <c r="BQ4"/>
      <c r="BR4"/>
      <c r="BS4"/>
      <c r="BT4"/>
      <c r="BU4"/>
      <c r="BV4"/>
      <c r="BW4"/>
    </row>
    <row r="5" spans="1:75" ht="14.4">
      <c r="A5" s="51" t="s">
        <v>6</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c r="AN5"/>
      <c r="AO5"/>
      <c r="AP5"/>
      <c r="AQ5"/>
      <c r="AR5"/>
      <c r="AS5"/>
      <c r="AT5"/>
      <c r="AU5"/>
      <c r="AV5"/>
      <c r="AW5"/>
      <c r="AX5"/>
      <c r="AY5"/>
      <c r="AZ5"/>
      <c r="BA5"/>
      <c r="BB5"/>
      <c r="BC5"/>
      <c r="BD5"/>
      <c r="BE5"/>
      <c r="BF5"/>
      <c r="BG5"/>
      <c r="BH5"/>
      <c r="BI5"/>
      <c r="BJ5"/>
      <c r="BK5"/>
      <c r="BL5"/>
      <c r="BM5"/>
      <c r="BN5"/>
      <c r="BO5"/>
      <c r="BP5"/>
      <c r="BQ5"/>
      <c r="BR5"/>
      <c r="BS5"/>
      <c r="BT5"/>
      <c r="BU5"/>
      <c r="BV5"/>
      <c r="BW5"/>
    </row>
    <row r="6" spans="1:75" ht="41.4">
      <c r="A6" s="52" t="s">
        <v>131</v>
      </c>
      <c r="B6" s="53">
        <v>4500022.4299065415</v>
      </c>
      <c r="C6" s="53">
        <v>11498177.570093457</v>
      </c>
      <c r="D6" s="53"/>
      <c r="E6" s="53"/>
      <c r="F6" s="53"/>
      <c r="G6" s="53"/>
      <c r="H6" s="53">
        <v>4500022.4299065415</v>
      </c>
      <c r="I6" s="53">
        <v>4500022.4299065415</v>
      </c>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v>24998244.859813079</v>
      </c>
      <c r="AM6"/>
      <c r="AN6"/>
      <c r="AO6"/>
      <c r="AP6"/>
      <c r="AQ6"/>
      <c r="AR6"/>
      <c r="AS6"/>
      <c r="AT6"/>
      <c r="AU6"/>
      <c r="AV6"/>
      <c r="AW6"/>
      <c r="AX6"/>
      <c r="AY6"/>
      <c r="AZ6"/>
      <c r="BA6"/>
      <c r="BB6"/>
      <c r="BC6"/>
      <c r="BD6"/>
      <c r="BE6"/>
      <c r="BF6"/>
      <c r="BG6"/>
      <c r="BH6"/>
      <c r="BI6"/>
      <c r="BJ6"/>
      <c r="BK6"/>
      <c r="BL6"/>
      <c r="BM6"/>
      <c r="BN6"/>
      <c r="BO6"/>
      <c r="BP6"/>
      <c r="BQ6"/>
      <c r="BR6"/>
      <c r="BS6"/>
      <c r="BT6"/>
      <c r="BU6"/>
      <c r="BV6"/>
      <c r="BW6"/>
    </row>
    <row r="7" spans="1:75" ht="41.4">
      <c r="A7" s="52" t="s">
        <v>132</v>
      </c>
      <c r="B7" s="53"/>
      <c r="C7" s="53"/>
      <c r="D7" s="53">
        <v>7499956.0747663546</v>
      </c>
      <c r="E7" s="53">
        <v>7499956.0747663546</v>
      </c>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v>14999912.149532709</v>
      </c>
      <c r="AM7"/>
      <c r="AN7"/>
      <c r="AO7"/>
      <c r="AP7"/>
      <c r="AQ7"/>
      <c r="AR7"/>
      <c r="AS7"/>
      <c r="AT7"/>
      <c r="AU7"/>
      <c r="AV7"/>
      <c r="AW7"/>
      <c r="AX7"/>
      <c r="AY7"/>
      <c r="AZ7"/>
      <c r="BA7"/>
      <c r="BB7"/>
      <c r="BC7"/>
      <c r="BD7"/>
      <c r="BE7"/>
      <c r="BF7"/>
      <c r="BG7"/>
      <c r="BH7"/>
      <c r="BI7"/>
      <c r="BJ7"/>
      <c r="BK7"/>
      <c r="BL7"/>
      <c r="BM7"/>
      <c r="BN7"/>
      <c r="BO7"/>
      <c r="BP7"/>
      <c r="BQ7"/>
      <c r="BR7"/>
      <c r="BS7"/>
      <c r="BT7"/>
      <c r="BU7"/>
      <c r="BV7"/>
      <c r="BW7"/>
    </row>
    <row r="8" spans="1:75" ht="41.4">
      <c r="A8" s="52" t="s">
        <v>133</v>
      </c>
      <c r="B8" s="53"/>
      <c r="C8" s="53"/>
      <c r="D8" s="53"/>
      <c r="E8" s="53"/>
      <c r="F8" s="53">
        <v>3630083.1775700934</v>
      </c>
      <c r="G8" s="53">
        <v>4075592.5233644857</v>
      </c>
      <c r="H8" s="53"/>
      <c r="I8" s="53">
        <v>1100025.2336448599</v>
      </c>
      <c r="J8" s="53">
        <v>2194550.4672897197</v>
      </c>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v>11000251.401869159</v>
      </c>
      <c r="AM8"/>
      <c r="AN8"/>
      <c r="AO8"/>
      <c r="AP8"/>
      <c r="AQ8"/>
      <c r="AR8"/>
      <c r="AS8"/>
      <c r="AT8"/>
      <c r="AU8"/>
      <c r="AV8"/>
      <c r="AW8"/>
      <c r="AX8"/>
      <c r="AY8"/>
      <c r="AZ8"/>
      <c r="BA8"/>
      <c r="BB8"/>
      <c r="BC8"/>
      <c r="BD8"/>
      <c r="BE8"/>
      <c r="BF8"/>
      <c r="BG8"/>
      <c r="BH8"/>
      <c r="BI8"/>
      <c r="BJ8"/>
      <c r="BK8"/>
      <c r="BL8"/>
      <c r="BM8"/>
      <c r="BN8"/>
      <c r="BO8"/>
      <c r="BP8"/>
      <c r="BQ8"/>
      <c r="BR8"/>
      <c r="BS8"/>
      <c r="BT8"/>
      <c r="BU8"/>
      <c r="BV8"/>
      <c r="BW8"/>
    </row>
    <row r="9" spans="1:75" ht="14.4">
      <c r="A9" s="49" t="s">
        <v>7</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c r="AN9"/>
      <c r="AO9"/>
      <c r="AP9"/>
      <c r="AQ9"/>
      <c r="AR9"/>
      <c r="AS9"/>
      <c r="AT9"/>
      <c r="AU9"/>
      <c r="AV9"/>
      <c r="AW9"/>
      <c r="AX9"/>
      <c r="AY9"/>
      <c r="AZ9"/>
      <c r="BA9"/>
      <c r="BB9"/>
      <c r="BC9"/>
      <c r="BD9"/>
      <c r="BE9"/>
      <c r="BF9"/>
      <c r="BG9"/>
      <c r="BH9"/>
      <c r="BI9"/>
      <c r="BJ9"/>
      <c r="BK9"/>
      <c r="BL9"/>
      <c r="BM9"/>
      <c r="BN9"/>
      <c r="BO9"/>
      <c r="BP9"/>
      <c r="BQ9"/>
      <c r="BR9"/>
      <c r="BS9"/>
      <c r="BT9"/>
      <c r="BU9"/>
      <c r="BV9"/>
      <c r="BW9"/>
    </row>
    <row r="10" spans="1:75" ht="41.4">
      <c r="A10" s="52" t="s">
        <v>134</v>
      </c>
      <c r="B10" s="53"/>
      <c r="C10" s="53"/>
      <c r="D10" s="53"/>
      <c r="E10" s="53"/>
      <c r="F10" s="53"/>
      <c r="G10" s="53"/>
      <c r="H10" s="53"/>
      <c r="I10" s="53"/>
      <c r="J10" s="53"/>
      <c r="K10" s="53"/>
      <c r="L10" s="53">
        <v>6574954.2056074766</v>
      </c>
      <c r="M10" s="53">
        <v>6571954.2056074766</v>
      </c>
      <c r="N10" s="53">
        <v>5635674.7663551401</v>
      </c>
      <c r="O10" s="53"/>
      <c r="P10" s="53"/>
      <c r="Q10" s="53"/>
      <c r="R10" s="53"/>
      <c r="S10" s="53"/>
      <c r="T10" s="53"/>
      <c r="U10" s="53"/>
      <c r="V10" s="53"/>
      <c r="W10" s="53"/>
      <c r="X10" s="53"/>
      <c r="Y10" s="53"/>
      <c r="Z10" s="53"/>
      <c r="AA10" s="53"/>
      <c r="AB10" s="53"/>
      <c r="AC10" s="53"/>
      <c r="AD10" s="53"/>
      <c r="AE10" s="53"/>
      <c r="AF10" s="53"/>
      <c r="AG10" s="53"/>
      <c r="AH10" s="53"/>
      <c r="AI10" s="53"/>
      <c r="AJ10" s="53"/>
      <c r="AK10" s="53"/>
      <c r="AL10" s="53">
        <v>18782583.177570093</v>
      </c>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row>
    <row r="11" spans="1:75" ht="27.6">
      <c r="A11" s="52" t="s">
        <v>135</v>
      </c>
      <c r="B11" s="53"/>
      <c r="C11" s="53"/>
      <c r="D11" s="53"/>
      <c r="E11" s="53"/>
      <c r="F11" s="53"/>
      <c r="G11" s="53"/>
      <c r="H11" s="53"/>
      <c r="I11" s="53"/>
      <c r="J11" s="53"/>
      <c r="K11" s="53"/>
      <c r="L11" s="53"/>
      <c r="M11" s="53"/>
      <c r="N11" s="53"/>
      <c r="O11" s="53">
        <v>9180000</v>
      </c>
      <c r="P11" s="53">
        <v>802644.85981308401</v>
      </c>
      <c r="Q11" s="53"/>
      <c r="R11" s="53"/>
      <c r="S11" s="53"/>
      <c r="T11" s="53"/>
      <c r="U11" s="53"/>
      <c r="V11" s="53"/>
      <c r="W11" s="53"/>
      <c r="X11" s="53"/>
      <c r="Y11" s="53"/>
      <c r="Z11" s="53"/>
      <c r="AA11" s="53"/>
      <c r="AB11" s="53"/>
      <c r="AC11" s="53"/>
      <c r="AD11" s="53"/>
      <c r="AE11" s="53"/>
      <c r="AF11" s="53"/>
      <c r="AG11" s="53"/>
      <c r="AH11" s="53"/>
      <c r="AI11" s="53"/>
      <c r="AJ11" s="53"/>
      <c r="AK11" s="53"/>
      <c r="AL11" s="53">
        <v>9982644.8598130848</v>
      </c>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row>
    <row r="12" spans="1:75" ht="27.6">
      <c r="A12" s="52" t="s">
        <v>136</v>
      </c>
      <c r="B12" s="53"/>
      <c r="C12" s="53"/>
      <c r="D12" s="53"/>
      <c r="E12" s="53"/>
      <c r="F12" s="53"/>
      <c r="G12" s="53"/>
      <c r="H12" s="53"/>
      <c r="I12" s="53"/>
      <c r="J12" s="53"/>
      <c r="K12" s="53"/>
      <c r="L12" s="53"/>
      <c r="M12" s="53"/>
      <c r="N12" s="53"/>
      <c r="O12" s="53"/>
      <c r="P12" s="53"/>
      <c r="Q12" s="53">
        <v>4347023.3644859809</v>
      </c>
      <c r="R12" s="53">
        <v>6840000</v>
      </c>
      <c r="S12" s="53"/>
      <c r="T12" s="53"/>
      <c r="U12" s="53"/>
      <c r="V12" s="53"/>
      <c r="W12" s="53"/>
      <c r="X12" s="53"/>
      <c r="Y12" s="53"/>
      <c r="Z12" s="53"/>
      <c r="AA12" s="53"/>
      <c r="AB12" s="53"/>
      <c r="AC12" s="53"/>
      <c r="AD12" s="53"/>
      <c r="AE12" s="53"/>
      <c r="AF12" s="53"/>
      <c r="AG12" s="53"/>
      <c r="AH12" s="53"/>
      <c r="AI12" s="53"/>
      <c r="AJ12" s="53"/>
      <c r="AK12" s="53"/>
      <c r="AL12" s="53">
        <v>11187023.364485981</v>
      </c>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row>
    <row r="13" spans="1:75" ht="55.2">
      <c r="A13" s="52" t="s">
        <v>137</v>
      </c>
      <c r="B13" s="53"/>
      <c r="C13" s="53"/>
      <c r="D13" s="53"/>
      <c r="E13" s="53"/>
      <c r="F13" s="53"/>
      <c r="G13" s="53"/>
      <c r="H13" s="53"/>
      <c r="I13" s="53"/>
      <c r="J13" s="53"/>
      <c r="K13" s="53"/>
      <c r="L13" s="53"/>
      <c r="M13" s="53"/>
      <c r="N13" s="53"/>
      <c r="O13" s="53"/>
      <c r="P13" s="53"/>
      <c r="Q13" s="53"/>
      <c r="R13" s="53"/>
      <c r="S13" s="53">
        <v>4353738.3177570095</v>
      </c>
      <c r="T13" s="53">
        <v>10933891.588785047</v>
      </c>
      <c r="U13" s="53"/>
      <c r="V13" s="53"/>
      <c r="W13" s="53"/>
      <c r="X13" s="53"/>
      <c r="Y13" s="53"/>
      <c r="Z13" s="53"/>
      <c r="AA13" s="53"/>
      <c r="AB13" s="53"/>
      <c r="AC13" s="53"/>
      <c r="AD13" s="53"/>
      <c r="AE13" s="53"/>
      <c r="AF13" s="53"/>
      <c r="AG13" s="53"/>
      <c r="AH13" s="53"/>
      <c r="AI13" s="53"/>
      <c r="AJ13" s="53"/>
      <c r="AK13" s="53"/>
      <c r="AL13" s="53">
        <v>15287629.906542055</v>
      </c>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row>
    <row r="14" spans="1:75" ht="14.4">
      <c r="A14" s="49" t="s">
        <v>93</v>
      </c>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row>
    <row r="15" spans="1:75" ht="55.2">
      <c r="A15" s="52" t="s">
        <v>138</v>
      </c>
      <c r="B15" s="53"/>
      <c r="C15" s="53"/>
      <c r="D15" s="53"/>
      <c r="E15" s="53"/>
      <c r="F15" s="53"/>
      <c r="G15" s="53"/>
      <c r="H15" s="53"/>
      <c r="I15" s="53"/>
      <c r="J15" s="53"/>
      <c r="K15" s="53"/>
      <c r="L15" s="53"/>
      <c r="M15" s="53"/>
      <c r="N15" s="53"/>
      <c r="O15" s="53"/>
      <c r="P15" s="53"/>
      <c r="Q15" s="53"/>
      <c r="R15" s="53"/>
      <c r="S15" s="53"/>
      <c r="T15" s="53"/>
      <c r="U15" s="53">
        <v>3039982.242990654</v>
      </c>
      <c r="V15" s="53">
        <v>1519990.6542056075</v>
      </c>
      <c r="W15" s="53">
        <v>3039982.242990654</v>
      </c>
      <c r="X15" s="53"/>
      <c r="Y15" s="53"/>
      <c r="Z15" s="53"/>
      <c r="AA15" s="53"/>
      <c r="AB15" s="53"/>
      <c r="AC15" s="53"/>
      <c r="AD15" s="53"/>
      <c r="AE15" s="53"/>
      <c r="AF15" s="53"/>
      <c r="AG15" s="53"/>
      <c r="AH15" s="53"/>
      <c r="AI15" s="53"/>
      <c r="AJ15" s="53"/>
      <c r="AK15" s="53"/>
      <c r="AL15" s="53">
        <v>7599955.1401869152</v>
      </c>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row>
    <row r="16" spans="1:75" ht="82.8">
      <c r="A16" s="52" t="s">
        <v>139</v>
      </c>
      <c r="B16" s="53"/>
      <c r="C16" s="53"/>
      <c r="D16" s="53"/>
      <c r="E16" s="53"/>
      <c r="F16" s="53"/>
      <c r="G16" s="53"/>
      <c r="H16" s="53"/>
      <c r="I16" s="53"/>
      <c r="J16" s="53"/>
      <c r="K16" s="53"/>
      <c r="L16" s="53"/>
      <c r="M16" s="53"/>
      <c r="N16" s="53"/>
      <c r="O16" s="53"/>
      <c r="P16" s="53"/>
      <c r="Q16" s="53"/>
      <c r="R16" s="53"/>
      <c r="S16" s="53"/>
      <c r="T16" s="53"/>
      <c r="U16" s="53"/>
      <c r="V16" s="53"/>
      <c r="W16" s="53"/>
      <c r="X16" s="53">
        <v>2200000</v>
      </c>
      <c r="Y16" s="53"/>
      <c r="Z16" s="53">
        <v>3960000</v>
      </c>
      <c r="AA16" s="53">
        <v>2639948.5981308408</v>
      </c>
      <c r="AB16" s="53"/>
      <c r="AC16" s="53"/>
      <c r="AD16" s="53"/>
      <c r="AE16" s="53"/>
      <c r="AF16" s="53"/>
      <c r="AG16" s="53"/>
      <c r="AH16" s="53"/>
      <c r="AI16" s="53"/>
      <c r="AJ16" s="53"/>
      <c r="AK16" s="53"/>
      <c r="AL16" s="53">
        <v>8799948.5981308408</v>
      </c>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row>
    <row r="17" spans="1:75" ht="14.4">
      <c r="A17" s="49" t="s">
        <v>94</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row>
    <row r="18" spans="1:75" ht="82.8">
      <c r="A18" s="52" t="s">
        <v>130</v>
      </c>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v>3019351.4018691587</v>
      </c>
      <c r="AB18" s="53"/>
      <c r="AC18" s="53"/>
      <c r="AD18" s="53">
        <v>3684679.439252336</v>
      </c>
      <c r="AE18" s="53"/>
      <c r="AF18" s="53"/>
      <c r="AG18" s="53"/>
      <c r="AH18" s="53"/>
      <c r="AI18" s="53"/>
      <c r="AJ18" s="53"/>
      <c r="AK18" s="53"/>
      <c r="AL18" s="53">
        <v>6704030.8411214948</v>
      </c>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row>
    <row r="19" spans="1:75" ht="69">
      <c r="A19" s="52" t="s">
        <v>129</v>
      </c>
      <c r="B19" s="53"/>
      <c r="C19" s="53"/>
      <c r="D19" s="53"/>
      <c r="E19" s="53"/>
      <c r="F19" s="53"/>
      <c r="G19" s="53"/>
      <c r="H19" s="53"/>
      <c r="I19" s="53"/>
      <c r="J19" s="53"/>
      <c r="K19" s="53"/>
      <c r="L19" s="53"/>
      <c r="M19" s="53"/>
      <c r="N19" s="53"/>
      <c r="O19" s="53"/>
      <c r="P19" s="53"/>
      <c r="Q19" s="53"/>
      <c r="R19" s="53"/>
      <c r="S19" s="53"/>
      <c r="T19" s="53"/>
      <c r="U19" s="53"/>
      <c r="V19" s="53"/>
      <c r="W19" s="53"/>
      <c r="X19" s="53"/>
      <c r="Y19" s="53">
        <v>1700934.5794392521</v>
      </c>
      <c r="Z19" s="53"/>
      <c r="AA19" s="53"/>
      <c r="AB19" s="53">
        <v>3401869.1588785043</v>
      </c>
      <c r="AC19" s="53">
        <v>3997142.9906542054</v>
      </c>
      <c r="AD19" s="53"/>
      <c r="AE19" s="53"/>
      <c r="AF19" s="53"/>
      <c r="AG19" s="53"/>
      <c r="AH19" s="53"/>
      <c r="AI19" s="53"/>
      <c r="AJ19" s="53"/>
      <c r="AK19" s="53"/>
      <c r="AL19" s="53">
        <v>9099946.7289719619</v>
      </c>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row>
    <row r="20" spans="1:75" ht="14.4">
      <c r="A20" s="49" t="s">
        <v>8</v>
      </c>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row>
    <row r="21" spans="1:75" ht="41.4">
      <c r="A21" s="52" t="s">
        <v>140</v>
      </c>
      <c r="B21" s="53"/>
      <c r="C21" s="53"/>
      <c r="D21" s="53"/>
      <c r="E21" s="53"/>
      <c r="F21" s="53"/>
      <c r="G21" s="53"/>
      <c r="H21" s="53"/>
      <c r="I21" s="53"/>
      <c r="J21" s="53"/>
      <c r="K21" s="53"/>
      <c r="L21" s="53"/>
      <c r="M21" s="53"/>
      <c r="N21" s="53"/>
      <c r="O21" s="53"/>
      <c r="P21" s="53"/>
      <c r="Q21" s="53"/>
      <c r="R21" s="53"/>
      <c r="S21" s="53">
        <v>2803738.3177570091</v>
      </c>
      <c r="T21" s="53">
        <v>3738317.7570093456</v>
      </c>
      <c r="U21" s="53"/>
      <c r="V21" s="53"/>
      <c r="W21" s="53"/>
      <c r="X21" s="53"/>
      <c r="Y21" s="53"/>
      <c r="Z21" s="53"/>
      <c r="AA21" s="53"/>
      <c r="AB21" s="53"/>
      <c r="AC21" s="53"/>
      <c r="AD21" s="53"/>
      <c r="AE21" s="53">
        <v>17051682.242990654</v>
      </c>
      <c r="AF21" s="53">
        <v>7284271.9626168218</v>
      </c>
      <c r="AG21" s="53">
        <v>4126261.6822429905</v>
      </c>
      <c r="AH21" s="53"/>
      <c r="AI21" s="53"/>
      <c r="AJ21" s="53"/>
      <c r="AK21" s="53"/>
      <c r="AL21" s="53">
        <v>35004271.962616824</v>
      </c>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row>
    <row r="22" spans="1:75" ht="14.4">
      <c r="A22" s="49" t="s">
        <v>9</v>
      </c>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row>
    <row r="23" spans="1:75" ht="55.2">
      <c r="A23" s="52" t="s">
        <v>141</v>
      </c>
      <c r="B23" s="53"/>
      <c r="C23" s="53"/>
      <c r="D23" s="53"/>
      <c r="E23" s="53"/>
      <c r="F23" s="53"/>
      <c r="G23" s="53"/>
      <c r="H23" s="53"/>
      <c r="I23" s="53"/>
      <c r="J23" s="53"/>
      <c r="K23" s="53">
        <v>8420354.5794392526</v>
      </c>
      <c r="L23" s="53"/>
      <c r="M23" s="53"/>
      <c r="N23" s="53"/>
      <c r="O23" s="53"/>
      <c r="P23" s="53"/>
      <c r="Q23" s="53"/>
      <c r="R23" s="53"/>
      <c r="S23" s="53">
        <v>3738317.7570093456</v>
      </c>
      <c r="T23" s="53">
        <v>8420354.5794392526</v>
      </c>
      <c r="U23" s="53"/>
      <c r="V23" s="53"/>
      <c r="W23" s="53"/>
      <c r="X23" s="53"/>
      <c r="Y23" s="53"/>
      <c r="Z23" s="53"/>
      <c r="AA23" s="53">
        <v>6551195.7009345796</v>
      </c>
      <c r="AB23" s="53"/>
      <c r="AC23" s="53">
        <v>4210177.2897196263</v>
      </c>
      <c r="AD23" s="53"/>
      <c r="AE23" s="53"/>
      <c r="AF23" s="53"/>
      <c r="AG23" s="53">
        <v>6551195.7009345796</v>
      </c>
      <c r="AH23" s="53">
        <v>4210177.2897196263</v>
      </c>
      <c r="AI23" s="53"/>
      <c r="AJ23" s="53"/>
      <c r="AK23" s="53"/>
      <c r="AL23" s="53">
        <v>42101772.897196263</v>
      </c>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row>
    <row r="24" spans="1:75" ht="14.4">
      <c r="A24" s="49" t="s">
        <v>95</v>
      </c>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row>
    <row r="25" spans="1:75" ht="41.4">
      <c r="A25" s="52" t="s">
        <v>142</v>
      </c>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v>4352315.8878504671</v>
      </c>
      <c r="AJ25" s="53">
        <v>4500000</v>
      </c>
      <c r="AK25" s="53"/>
      <c r="AL25" s="53">
        <v>8852315.8878504671</v>
      </c>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row>
    <row r="26" spans="1:75" ht="82.8">
      <c r="A26" s="52" t="s">
        <v>143</v>
      </c>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v>1312006.5420560746</v>
      </c>
      <c r="AJ26" s="53"/>
      <c r="AK26" s="53">
        <v>1464998.1308411213</v>
      </c>
      <c r="AL26" s="53">
        <v>2777004.6728971959</v>
      </c>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row>
    <row r="27" spans="1:75" ht="14.4">
      <c r="A27" s="51" t="s">
        <v>12</v>
      </c>
      <c r="B27" s="53">
        <v>4500022.4299065415</v>
      </c>
      <c r="C27" s="53">
        <v>11498177.570093457</v>
      </c>
      <c r="D27" s="53">
        <v>7499956.0747663546</v>
      </c>
      <c r="E27" s="53">
        <v>7499956.0747663546</v>
      </c>
      <c r="F27" s="53">
        <v>3630083.1775700934</v>
      </c>
      <c r="G27" s="53">
        <v>4075592.5233644857</v>
      </c>
      <c r="H27" s="53">
        <v>4500022.4299065415</v>
      </c>
      <c r="I27" s="53">
        <v>5600047.6635514013</v>
      </c>
      <c r="J27" s="53">
        <v>2194550.4672897197</v>
      </c>
      <c r="K27" s="53">
        <v>8420354.5794392526</v>
      </c>
      <c r="L27" s="53">
        <v>6574954.2056074766</v>
      </c>
      <c r="M27" s="53">
        <v>6571954.2056074766</v>
      </c>
      <c r="N27" s="53">
        <v>5635674.7663551401</v>
      </c>
      <c r="O27" s="53">
        <v>9180000</v>
      </c>
      <c r="P27" s="53">
        <v>802644.85981308401</v>
      </c>
      <c r="Q27" s="53">
        <v>4347023.3644859809</v>
      </c>
      <c r="R27" s="53">
        <v>6840000</v>
      </c>
      <c r="S27" s="53">
        <v>10895794.392523365</v>
      </c>
      <c r="T27" s="53">
        <v>23092563.925233647</v>
      </c>
      <c r="U27" s="53">
        <v>3039982.242990654</v>
      </c>
      <c r="V27" s="53">
        <v>1519990.6542056075</v>
      </c>
      <c r="W27" s="53">
        <v>3039982.242990654</v>
      </c>
      <c r="X27" s="53">
        <v>2200000</v>
      </c>
      <c r="Y27" s="53">
        <v>1700934.5794392521</v>
      </c>
      <c r="Z27" s="53">
        <v>3960000</v>
      </c>
      <c r="AA27" s="53">
        <v>12210495.70093458</v>
      </c>
      <c r="AB27" s="53">
        <v>3401869.1588785043</v>
      </c>
      <c r="AC27" s="53">
        <v>8207320.2803738322</v>
      </c>
      <c r="AD27" s="53">
        <v>3684679.439252336</v>
      </c>
      <c r="AE27" s="53">
        <v>17051682.242990654</v>
      </c>
      <c r="AF27" s="53">
        <v>7284271.9626168218</v>
      </c>
      <c r="AG27" s="53">
        <v>10677457.383177571</v>
      </c>
      <c r="AH27" s="53">
        <v>4210177.2897196263</v>
      </c>
      <c r="AI27" s="53">
        <v>5664322.4299065415</v>
      </c>
      <c r="AJ27" s="53">
        <v>4500000</v>
      </c>
      <c r="AK27" s="53">
        <v>1464998.1308411213</v>
      </c>
      <c r="AL27" s="53">
        <v>227177536.44859812</v>
      </c>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row>
    <row r="28" spans="1:75" ht="14.4">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7"/>
  <sheetViews>
    <sheetView zoomScale="70" zoomScaleNormal="70" workbookViewId="0">
      <selection activeCell="C9" sqref="C9"/>
    </sheetView>
  </sheetViews>
  <sheetFormatPr baseColWidth="10" defaultColWidth="51.33203125" defaultRowHeight="14.4"/>
  <cols>
    <col min="1" max="1" width="11.33203125" style="1" bestFit="1" customWidth="1"/>
    <col min="2" max="2" width="22.88671875" style="1" bestFit="1" customWidth="1"/>
    <col min="3" max="3" width="108.5546875" style="1" bestFit="1" customWidth="1"/>
    <col min="4" max="4" width="111.77734375" style="1" bestFit="1" customWidth="1"/>
    <col min="5" max="5" width="125.21875" style="1" bestFit="1" customWidth="1"/>
    <col min="6" max="6" width="82.21875" style="1" bestFit="1" customWidth="1"/>
    <col min="7" max="7" width="29.44140625" style="6" bestFit="1" customWidth="1"/>
    <col min="8" max="8" width="38.44140625" style="6" bestFit="1" customWidth="1"/>
    <col min="9" max="9" width="32.109375" style="1" bestFit="1" customWidth="1"/>
    <col min="10" max="10" width="31.109375" style="1" bestFit="1" customWidth="1"/>
    <col min="11" max="11" width="29.109375" style="1" bestFit="1" customWidth="1"/>
    <col min="12" max="12" width="57.6640625" style="1" bestFit="1" customWidth="1"/>
    <col min="13" max="13" width="56.88671875" style="1" bestFit="1" customWidth="1"/>
    <col min="14" max="14" width="57.44140625" style="1" bestFit="1" customWidth="1"/>
    <col min="15" max="15" width="57.6640625" style="1" bestFit="1" customWidth="1"/>
    <col min="16" max="16" width="56.88671875" style="1" bestFit="1" customWidth="1"/>
    <col min="17" max="17" width="57.44140625" style="1" bestFit="1" customWidth="1"/>
    <col min="18" max="16384" width="51.33203125" style="1"/>
  </cols>
  <sheetData>
    <row r="1" spans="1:17" ht="28.8">
      <c r="A1" s="8" t="s">
        <v>78</v>
      </c>
      <c r="B1" s="8" t="s">
        <v>3</v>
      </c>
      <c r="C1" s="8" t="s">
        <v>5</v>
      </c>
      <c r="D1" s="8" t="s">
        <v>0</v>
      </c>
      <c r="E1" s="8" t="s">
        <v>1</v>
      </c>
      <c r="F1" s="8" t="s">
        <v>2</v>
      </c>
      <c r="G1" s="9" t="s">
        <v>10</v>
      </c>
      <c r="H1" s="9" t="s">
        <v>92</v>
      </c>
      <c r="I1" s="8" t="s">
        <v>11</v>
      </c>
      <c r="J1" s="8" t="s">
        <v>91</v>
      </c>
      <c r="K1" s="8" t="s">
        <v>96</v>
      </c>
      <c r="L1" s="8" t="s">
        <v>80</v>
      </c>
      <c r="M1" s="8" t="s">
        <v>82</v>
      </c>
      <c r="N1" s="8" t="s">
        <v>83</v>
      </c>
      <c r="O1" s="8" t="s">
        <v>81</v>
      </c>
      <c r="P1" s="8" t="s">
        <v>84</v>
      </c>
      <c r="Q1" s="8" t="s">
        <v>85</v>
      </c>
    </row>
    <row r="2" spans="1:17" s="3" customFormat="1" ht="86.4">
      <c r="A2" s="11">
        <v>1</v>
      </c>
      <c r="B2" s="4" t="s">
        <v>6</v>
      </c>
      <c r="C2" s="10" t="s">
        <v>13</v>
      </c>
      <c r="D2" s="2" t="s">
        <v>35</v>
      </c>
      <c r="E2" s="10" t="s">
        <v>20</v>
      </c>
      <c r="F2" s="2" t="s">
        <v>38</v>
      </c>
      <c r="G2" s="7">
        <f>I2/0.65</f>
        <v>7407729.2307692301</v>
      </c>
      <c r="H2" s="5">
        <f>G2/1.07</f>
        <v>6923111.430625448</v>
      </c>
      <c r="I2" s="5">
        <v>4815024</v>
      </c>
      <c r="J2" s="5">
        <f>I2/1.07</f>
        <v>4500022.4299065415</v>
      </c>
      <c r="K2" s="5">
        <f>I2-J2</f>
        <v>315001.57009345852</v>
      </c>
      <c r="L2" s="12">
        <v>1</v>
      </c>
      <c r="M2" s="7">
        <f>G2*L2</f>
        <v>7407729.2307692301</v>
      </c>
      <c r="N2" s="7">
        <f>I2*L2</f>
        <v>4815024</v>
      </c>
      <c r="O2" s="12">
        <v>0.4</v>
      </c>
      <c r="P2" s="7">
        <f>G2*O2</f>
        <v>2963091.692307692</v>
      </c>
      <c r="Q2" s="7">
        <f>I2*O2</f>
        <v>1926009.6</v>
      </c>
    </row>
    <row r="3" spans="1:17" s="3" customFormat="1" ht="43.2">
      <c r="A3" s="11">
        <v>1</v>
      </c>
      <c r="B3" s="4" t="s">
        <v>6</v>
      </c>
      <c r="C3" s="10" t="s">
        <v>13</v>
      </c>
      <c r="D3" s="2" t="s">
        <v>35</v>
      </c>
      <c r="E3" s="10" t="s">
        <v>20</v>
      </c>
      <c r="F3" s="2" t="s">
        <v>39</v>
      </c>
      <c r="G3" s="7">
        <f t="shared" ref="G3:G5" si="0">I3/0.65</f>
        <v>7407729.2307692301</v>
      </c>
      <c r="H3" s="5">
        <f t="shared" ref="H3:H47" si="1">G3/1.07</f>
        <v>6923111.430625448</v>
      </c>
      <c r="I3" s="5">
        <v>4815024</v>
      </c>
      <c r="J3" s="5">
        <f t="shared" ref="J3:J47" si="2">I3/1.07</f>
        <v>4500022.4299065415</v>
      </c>
      <c r="K3" s="5">
        <f t="shared" ref="K3:K47" si="3">I3-J3</f>
        <v>315001.57009345852</v>
      </c>
      <c r="L3" s="12">
        <v>0</v>
      </c>
      <c r="M3" s="7">
        <f t="shared" ref="M3:M47" si="4">G3*L3</f>
        <v>0</v>
      </c>
      <c r="N3" s="7">
        <f t="shared" ref="N3:N47" si="5">I3*L3</f>
        <v>0</v>
      </c>
      <c r="O3" s="12">
        <v>0</v>
      </c>
      <c r="P3" s="7">
        <f t="shared" ref="P3:P47" si="6">G3*O3</f>
        <v>0</v>
      </c>
      <c r="Q3" s="7">
        <f t="shared" ref="Q3:Q47" si="7">I3*O3</f>
        <v>0</v>
      </c>
    </row>
    <row r="4" spans="1:17" s="3" customFormat="1" ht="43.2">
      <c r="A4" s="11">
        <v>1</v>
      </c>
      <c r="B4" s="4" t="s">
        <v>6</v>
      </c>
      <c r="C4" s="10" t="s">
        <v>13</v>
      </c>
      <c r="D4" s="2" t="s">
        <v>35</v>
      </c>
      <c r="E4" s="10" t="s">
        <v>20</v>
      </c>
      <c r="F4" s="2" t="s">
        <v>40</v>
      </c>
      <c r="G4" s="7">
        <f t="shared" si="0"/>
        <v>7407729.2307692301</v>
      </c>
      <c r="H4" s="5">
        <f t="shared" si="1"/>
        <v>6923111.430625448</v>
      </c>
      <c r="I4" s="5">
        <v>4815024</v>
      </c>
      <c r="J4" s="5">
        <f t="shared" si="2"/>
        <v>4500022.4299065415</v>
      </c>
      <c r="K4" s="5">
        <f t="shared" si="3"/>
        <v>315001.57009345852</v>
      </c>
      <c r="L4" s="12">
        <v>0</v>
      </c>
      <c r="M4" s="7">
        <f t="shared" si="4"/>
        <v>0</v>
      </c>
      <c r="N4" s="7">
        <f t="shared" si="5"/>
        <v>0</v>
      </c>
      <c r="O4" s="12">
        <v>0</v>
      </c>
      <c r="P4" s="7">
        <f t="shared" si="6"/>
        <v>0</v>
      </c>
      <c r="Q4" s="7">
        <f t="shared" si="7"/>
        <v>0</v>
      </c>
    </row>
    <row r="5" spans="1:17" s="3" customFormat="1" ht="86.4">
      <c r="A5" s="11">
        <v>1</v>
      </c>
      <c r="B5" s="4" t="s">
        <v>6</v>
      </c>
      <c r="C5" s="10" t="s">
        <v>13</v>
      </c>
      <c r="D5" s="2" t="s">
        <v>35</v>
      </c>
      <c r="E5" s="10" t="s">
        <v>20</v>
      </c>
      <c r="F5" s="2" t="s">
        <v>41</v>
      </c>
      <c r="G5" s="7">
        <f t="shared" si="0"/>
        <v>18927769.230769232</v>
      </c>
      <c r="H5" s="5">
        <f t="shared" si="1"/>
        <v>17689503.953989934</v>
      </c>
      <c r="I5" s="5">
        <v>12303050</v>
      </c>
      <c r="J5" s="5">
        <f t="shared" si="2"/>
        <v>11498177.570093457</v>
      </c>
      <c r="K5" s="5">
        <f t="shared" si="3"/>
        <v>804872.42990654334</v>
      </c>
      <c r="L5" s="12">
        <v>0</v>
      </c>
      <c r="M5" s="7">
        <f t="shared" si="4"/>
        <v>0</v>
      </c>
      <c r="N5" s="7">
        <f t="shared" si="5"/>
        <v>0</v>
      </c>
      <c r="O5" s="12">
        <v>0</v>
      </c>
      <c r="P5" s="7">
        <f t="shared" si="6"/>
        <v>0</v>
      </c>
      <c r="Q5" s="7">
        <f t="shared" si="7"/>
        <v>0</v>
      </c>
    </row>
    <row r="6" spans="1:17" s="3" customFormat="1" ht="57.6">
      <c r="A6" s="11">
        <v>1</v>
      </c>
      <c r="B6" s="4" t="s">
        <v>6</v>
      </c>
      <c r="C6" s="10" t="s">
        <v>13</v>
      </c>
      <c r="D6" s="2" t="s">
        <v>36</v>
      </c>
      <c r="E6" s="10" t="s">
        <v>21</v>
      </c>
      <c r="F6" s="2" t="s">
        <v>87</v>
      </c>
      <c r="G6" s="7">
        <f t="shared" ref="G6:G14" si="8">I6/0.65</f>
        <v>12346081.538461538</v>
      </c>
      <c r="H6" s="5">
        <f t="shared" si="1"/>
        <v>11538393.961179007</v>
      </c>
      <c r="I6" s="5">
        <v>8024953</v>
      </c>
      <c r="J6" s="5">
        <f t="shared" si="2"/>
        <v>7499956.0747663546</v>
      </c>
      <c r="K6" s="5">
        <f t="shared" si="3"/>
        <v>524996.92523364536</v>
      </c>
      <c r="L6" s="12">
        <v>0.4</v>
      </c>
      <c r="M6" s="7">
        <f t="shared" si="4"/>
        <v>4938432.615384615</v>
      </c>
      <c r="N6" s="7">
        <f t="shared" si="5"/>
        <v>3209981.2</v>
      </c>
      <c r="O6" s="12">
        <v>0</v>
      </c>
      <c r="P6" s="7">
        <f t="shared" si="6"/>
        <v>0</v>
      </c>
      <c r="Q6" s="7">
        <f t="shared" si="7"/>
        <v>0</v>
      </c>
    </row>
    <row r="7" spans="1:17" ht="28.8">
      <c r="A7" s="11">
        <v>1</v>
      </c>
      <c r="B7" s="4" t="s">
        <v>6</v>
      </c>
      <c r="C7" s="10" t="s">
        <v>13</v>
      </c>
      <c r="D7" s="2" t="s">
        <v>36</v>
      </c>
      <c r="E7" s="10" t="s">
        <v>21</v>
      </c>
      <c r="F7" s="2" t="s">
        <v>42</v>
      </c>
      <c r="G7" s="7">
        <f t="shared" si="8"/>
        <v>12346081.538461538</v>
      </c>
      <c r="H7" s="5">
        <f t="shared" si="1"/>
        <v>11538393.961179007</v>
      </c>
      <c r="I7" s="5">
        <v>8024953</v>
      </c>
      <c r="J7" s="5">
        <f t="shared" si="2"/>
        <v>7499956.0747663546</v>
      </c>
      <c r="K7" s="5">
        <f t="shared" si="3"/>
        <v>524996.92523364536</v>
      </c>
      <c r="L7" s="13">
        <v>0</v>
      </c>
      <c r="M7" s="7">
        <f t="shared" si="4"/>
        <v>0</v>
      </c>
      <c r="N7" s="7">
        <f t="shared" si="5"/>
        <v>0</v>
      </c>
      <c r="O7" s="13">
        <v>0</v>
      </c>
      <c r="P7" s="7">
        <f t="shared" si="6"/>
        <v>0</v>
      </c>
      <c r="Q7" s="7">
        <f t="shared" si="7"/>
        <v>0</v>
      </c>
    </row>
    <row r="8" spans="1:17" ht="43.2">
      <c r="A8" s="11">
        <v>1</v>
      </c>
      <c r="B8" s="4" t="s">
        <v>6</v>
      </c>
      <c r="C8" s="10" t="s">
        <v>13</v>
      </c>
      <c r="D8" s="2" t="s">
        <v>37</v>
      </c>
      <c r="E8" s="10" t="s">
        <v>22</v>
      </c>
      <c r="F8" s="2" t="s">
        <v>43</v>
      </c>
      <c r="G8" s="7">
        <f t="shared" si="8"/>
        <v>5975675.384615384</v>
      </c>
      <c r="H8" s="5">
        <f t="shared" si="1"/>
        <v>5584743.3501078356</v>
      </c>
      <c r="I8" s="5">
        <v>3884189</v>
      </c>
      <c r="J8" s="5">
        <f t="shared" si="2"/>
        <v>3630083.1775700934</v>
      </c>
      <c r="K8" s="5">
        <f t="shared" si="3"/>
        <v>254105.82242990658</v>
      </c>
      <c r="L8" s="13">
        <v>0</v>
      </c>
      <c r="M8" s="7">
        <f t="shared" si="4"/>
        <v>0</v>
      </c>
      <c r="N8" s="7">
        <f t="shared" si="5"/>
        <v>0</v>
      </c>
      <c r="O8" s="13">
        <v>0</v>
      </c>
      <c r="P8" s="7">
        <f t="shared" si="6"/>
        <v>0</v>
      </c>
      <c r="Q8" s="7">
        <f t="shared" si="7"/>
        <v>0</v>
      </c>
    </row>
    <row r="9" spans="1:17" ht="57.6">
      <c r="A9" s="11">
        <v>1</v>
      </c>
      <c r="B9" s="4" t="s">
        <v>6</v>
      </c>
      <c r="C9" s="10" t="s">
        <v>13</v>
      </c>
      <c r="D9" s="2" t="s">
        <v>37</v>
      </c>
      <c r="E9" s="10" t="s">
        <v>22</v>
      </c>
      <c r="F9" s="2" t="s">
        <v>44</v>
      </c>
      <c r="G9" s="7">
        <f t="shared" si="8"/>
        <v>6709052.307692307</v>
      </c>
      <c r="H9" s="5">
        <f t="shared" si="1"/>
        <v>6270142.3436376695</v>
      </c>
      <c r="I9" s="5">
        <v>4360884</v>
      </c>
      <c r="J9" s="5">
        <f t="shared" si="2"/>
        <v>4075592.5233644857</v>
      </c>
      <c r="K9" s="5">
        <f t="shared" si="3"/>
        <v>285291.47663551429</v>
      </c>
      <c r="L9" s="13">
        <v>0</v>
      </c>
      <c r="M9" s="7">
        <f t="shared" si="4"/>
        <v>0</v>
      </c>
      <c r="N9" s="7">
        <f t="shared" si="5"/>
        <v>0</v>
      </c>
      <c r="O9" s="13">
        <v>0</v>
      </c>
      <c r="P9" s="7">
        <f t="shared" si="6"/>
        <v>0</v>
      </c>
      <c r="Q9" s="7">
        <f t="shared" si="7"/>
        <v>0</v>
      </c>
    </row>
    <row r="10" spans="1:17" ht="86.4">
      <c r="A10" s="11">
        <v>1</v>
      </c>
      <c r="B10" s="4" t="s">
        <v>6</v>
      </c>
      <c r="C10" s="10" t="s">
        <v>13</v>
      </c>
      <c r="D10" s="2" t="s">
        <v>37</v>
      </c>
      <c r="E10" s="10" t="s">
        <v>22</v>
      </c>
      <c r="F10" s="2" t="s">
        <v>38</v>
      </c>
      <c r="G10" s="7">
        <f t="shared" si="8"/>
        <v>1810810.7692307692</v>
      </c>
      <c r="H10" s="5">
        <f t="shared" si="1"/>
        <v>1692346.5132997842</v>
      </c>
      <c r="I10" s="5">
        <v>1177027</v>
      </c>
      <c r="J10" s="5">
        <f t="shared" si="2"/>
        <v>1100025.2336448599</v>
      </c>
      <c r="K10" s="5">
        <f t="shared" si="3"/>
        <v>77001.766355140135</v>
      </c>
      <c r="L10" s="13">
        <v>1</v>
      </c>
      <c r="M10" s="7">
        <f t="shared" si="4"/>
        <v>1810810.7692307692</v>
      </c>
      <c r="N10" s="7">
        <f t="shared" si="5"/>
        <v>1177027</v>
      </c>
      <c r="O10" s="13">
        <v>0.4</v>
      </c>
      <c r="P10" s="7">
        <f t="shared" si="6"/>
        <v>724324.30769230775</v>
      </c>
      <c r="Q10" s="7">
        <f t="shared" si="7"/>
        <v>470810.80000000005</v>
      </c>
    </row>
    <row r="11" spans="1:17" ht="57.6">
      <c r="A11" s="11">
        <v>1</v>
      </c>
      <c r="B11" s="4" t="s">
        <v>6</v>
      </c>
      <c r="C11" s="10" t="s">
        <v>13</v>
      </c>
      <c r="D11" s="2" t="s">
        <v>37</v>
      </c>
      <c r="E11" s="10" t="s">
        <v>22</v>
      </c>
      <c r="F11" s="2" t="s">
        <v>88</v>
      </c>
      <c r="G11" s="7">
        <f t="shared" ref="G11" si="9">I11/0.65</f>
        <v>3612567.692307692</v>
      </c>
      <c r="H11" s="5">
        <f t="shared" si="1"/>
        <v>3376231.4881380298</v>
      </c>
      <c r="I11" s="5">
        <v>2348169</v>
      </c>
      <c r="J11" s="5">
        <f t="shared" si="2"/>
        <v>2194550.4672897197</v>
      </c>
      <c r="K11" s="5">
        <f t="shared" si="3"/>
        <v>153618.53271028027</v>
      </c>
      <c r="L11" s="13">
        <v>0.4</v>
      </c>
      <c r="M11" s="7">
        <f t="shared" ref="M11" si="10">G11*L11</f>
        <v>1445027.076923077</v>
      </c>
      <c r="N11" s="7">
        <f t="shared" ref="N11" si="11">I11*L11</f>
        <v>939267.60000000009</v>
      </c>
      <c r="O11" s="13">
        <v>1</v>
      </c>
      <c r="P11" s="7">
        <f t="shared" ref="P11" si="12">G11*O11</f>
        <v>3612567.692307692</v>
      </c>
      <c r="Q11" s="7">
        <f t="shared" ref="Q11" si="13">I11*O11</f>
        <v>2348169</v>
      </c>
    </row>
    <row r="12" spans="1:17" ht="43.2">
      <c r="A12" s="1">
        <v>2</v>
      </c>
      <c r="B12" s="2" t="s">
        <v>7</v>
      </c>
      <c r="C12" s="10" t="s">
        <v>14</v>
      </c>
      <c r="D12" s="2" t="s">
        <v>45</v>
      </c>
      <c r="E12" s="10" t="s">
        <v>23</v>
      </c>
      <c r="F12" s="2" t="s">
        <v>46</v>
      </c>
      <c r="G12" s="7">
        <f t="shared" si="8"/>
        <v>10823386.153846154</v>
      </c>
      <c r="H12" s="5">
        <f t="shared" si="1"/>
        <v>10115314.16247304</v>
      </c>
      <c r="I12" s="5">
        <v>7035201</v>
      </c>
      <c r="J12" s="5">
        <f t="shared" si="2"/>
        <v>6574954.2056074766</v>
      </c>
      <c r="K12" s="5">
        <f t="shared" si="3"/>
        <v>460246.79439252336</v>
      </c>
      <c r="L12" s="13">
        <v>1</v>
      </c>
      <c r="M12" s="7">
        <f t="shared" si="4"/>
        <v>10823386.153846154</v>
      </c>
      <c r="N12" s="7">
        <f t="shared" si="5"/>
        <v>7035201</v>
      </c>
      <c r="O12" s="13">
        <v>1</v>
      </c>
      <c r="P12" s="7">
        <f t="shared" si="6"/>
        <v>10823386.153846154</v>
      </c>
      <c r="Q12" s="7">
        <f t="shared" si="7"/>
        <v>7035201</v>
      </c>
    </row>
    <row r="13" spans="1:17" ht="43.2">
      <c r="A13" s="1">
        <v>2</v>
      </c>
      <c r="B13" s="2" t="s">
        <v>7</v>
      </c>
      <c r="C13" s="10" t="s">
        <v>14</v>
      </c>
      <c r="D13" s="2" t="s">
        <v>45</v>
      </c>
      <c r="E13" s="10" t="s">
        <v>23</v>
      </c>
      <c r="F13" s="2" t="s">
        <v>47</v>
      </c>
      <c r="G13" s="7">
        <f t="shared" si="8"/>
        <v>10818447.692307692</v>
      </c>
      <c r="H13" s="5">
        <f t="shared" si="1"/>
        <v>10110698.777857656</v>
      </c>
      <c r="I13" s="5">
        <v>7031991</v>
      </c>
      <c r="J13" s="5">
        <f t="shared" si="2"/>
        <v>6571954.2056074766</v>
      </c>
      <c r="K13" s="5">
        <f t="shared" si="3"/>
        <v>460036.79439252336</v>
      </c>
      <c r="L13" s="13">
        <v>1</v>
      </c>
      <c r="M13" s="7">
        <f t="shared" si="4"/>
        <v>10818447.692307692</v>
      </c>
      <c r="N13" s="7">
        <f t="shared" si="5"/>
        <v>7031991</v>
      </c>
      <c r="O13" s="13">
        <v>1</v>
      </c>
      <c r="P13" s="7">
        <f t="shared" si="6"/>
        <v>10818447.692307692</v>
      </c>
      <c r="Q13" s="7">
        <f t="shared" si="7"/>
        <v>7031991</v>
      </c>
    </row>
    <row r="14" spans="1:17" ht="43.2">
      <c r="A14" s="1">
        <v>2</v>
      </c>
      <c r="B14" s="2" t="s">
        <v>7</v>
      </c>
      <c r="C14" s="10" t="s">
        <v>14</v>
      </c>
      <c r="D14" s="2" t="s">
        <v>45</v>
      </c>
      <c r="E14" s="10" t="s">
        <v>23</v>
      </c>
      <c r="F14" s="2" t="s">
        <v>48</v>
      </c>
      <c r="G14" s="7">
        <f t="shared" si="8"/>
        <v>9277187.692307692</v>
      </c>
      <c r="H14" s="5">
        <f t="shared" si="1"/>
        <v>8670268.8713156004</v>
      </c>
      <c r="I14" s="5">
        <v>6030172</v>
      </c>
      <c r="J14" s="5">
        <f t="shared" si="2"/>
        <v>5635674.7663551401</v>
      </c>
      <c r="K14" s="5">
        <f t="shared" si="3"/>
        <v>394497.23364485987</v>
      </c>
      <c r="L14" s="13">
        <v>1</v>
      </c>
      <c r="M14" s="7">
        <f t="shared" si="4"/>
        <v>9277187.692307692</v>
      </c>
      <c r="N14" s="7">
        <f t="shared" si="5"/>
        <v>6030172</v>
      </c>
      <c r="O14" s="13">
        <v>1</v>
      </c>
      <c r="P14" s="7">
        <f t="shared" si="6"/>
        <v>9277187.692307692</v>
      </c>
      <c r="Q14" s="7">
        <f t="shared" si="7"/>
        <v>6030172</v>
      </c>
    </row>
    <row r="15" spans="1:17" ht="28.8">
      <c r="A15" s="1">
        <v>2</v>
      </c>
      <c r="B15" s="2" t="s">
        <v>7</v>
      </c>
      <c r="C15" s="10" t="s">
        <v>14</v>
      </c>
      <c r="D15" s="2" t="s">
        <v>49</v>
      </c>
      <c r="E15" s="10" t="s">
        <v>24</v>
      </c>
      <c r="F15" s="2" t="s">
        <v>50</v>
      </c>
      <c r="G15" s="7">
        <f t="shared" ref="G15:G25" si="14">I15/0.65</f>
        <v>1321276.923076923</v>
      </c>
      <c r="H15" s="5">
        <f t="shared" si="1"/>
        <v>1234838.2458662831</v>
      </c>
      <c r="I15" s="5">
        <v>858830</v>
      </c>
      <c r="J15" s="5">
        <f t="shared" si="2"/>
        <v>802644.85981308401</v>
      </c>
      <c r="K15" s="5">
        <f t="shared" si="3"/>
        <v>56185.140186915989</v>
      </c>
      <c r="L15" s="13">
        <v>0</v>
      </c>
      <c r="M15" s="7">
        <f t="shared" si="4"/>
        <v>0</v>
      </c>
      <c r="N15" s="7">
        <f t="shared" si="5"/>
        <v>0</v>
      </c>
      <c r="O15" s="13">
        <v>1</v>
      </c>
      <c r="P15" s="7">
        <f t="shared" si="6"/>
        <v>1321276.923076923</v>
      </c>
      <c r="Q15" s="7">
        <f t="shared" si="7"/>
        <v>858830</v>
      </c>
    </row>
    <row r="16" spans="1:17" ht="72">
      <c r="A16" s="1">
        <v>2</v>
      </c>
      <c r="B16" s="2" t="s">
        <v>7</v>
      </c>
      <c r="C16" s="10" t="s">
        <v>14</v>
      </c>
      <c r="D16" s="2" t="s">
        <v>49</v>
      </c>
      <c r="E16" s="10" t="s">
        <v>24</v>
      </c>
      <c r="F16" s="2" t="s">
        <v>51</v>
      </c>
      <c r="G16" s="7">
        <f t="shared" si="14"/>
        <v>15111692.307692308</v>
      </c>
      <c r="H16" s="5">
        <f t="shared" si="1"/>
        <v>14123076.923076922</v>
      </c>
      <c r="I16" s="5">
        <v>9822600</v>
      </c>
      <c r="J16" s="5">
        <f t="shared" si="2"/>
        <v>9180000</v>
      </c>
      <c r="K16" s="5">
        <f t="shared" si="3"/>
        <v>642600</v>
      </c>
      <c r="L16" s="13">
        <v>0.4</v>
      </c>
      <c r="M16" s="7">
        <f t="shared" si="4"/>
        <v>6044676.9230769239</v>
      </c>
      <c r="N16" s="7">
        <f t="shared" si="5"/>
        <v>3929040</v>
      </c>
      <c r="O16" s="13">
        <v>1</v>
      </c>
      <c r="P16" s="7">
        <f t="shared" si="6"/>
        <v>15111692.307692308</v>
      </c>
      <c r="Q16" s="7">
        <f t="shared" si="7"/>
        <v>9822600</v>
      </c>
    </row>
    <row r="17" spans="1:17" ht="43.2">
      <c r="A17" s="1">
        <v>2</v>
      </c>
      <c r="B17" s="2" t="s">
        <v>7</v>
      </c>
      <c r="C17" s="10" t="s">
        <v>14</v>
      </c>
      <c r="D17" s="2" t="s">
        <v>52</v>
      </c>
      <c r="E17" s="10" t="s">
        <v>25</v>
      </c>
      <c r="F17" s="2" t="s">
        <v>53</v>
      </c>
      <c r="G17" s="7">
        <f t="shared" si="14"/>
        <v>11259692.307692308</v>
      </c>
      <c r="H17" s="5">
        <f t="shared" si="1"/>
        <v>10523076.923076922</v>
      </c>
      <c r="I17" s="5">
        <v>7318800</v>
      </c>
      <c r="J17" s="5">
        <f t="shared" si="2"/>
        <v>6840000</v>
      </c>
      <c r="K17" s="5">
        <f t="shared" si="3"/>
        <v>478800</v>
      </c>
      <c r="L17" s="13">
        <v>0.4</v>
      </c>
      <c r="M17" s="7">
        <f t="shared" si="4"/>
        <v>4503876.923076923</v>
      </c>
      <c r="N17" s="7">
        <f t="shared" si="5"/>
        <v>2927520</v>
      </c>
      <c r="O17" s="13">
        <v>0.4</v>
      </c>
      <c r="P17" s="7">
        <f t="shared" si="6"/>
        <v>4503876.923076923</v>
      </c>
      <c r="Q17" s="7">
        <f t="shared" si="7"/>
        <v>2927520</v>
      </c>
    </row>
    <row r="18" spans="1:17" ht="43.2">
      <c r="A18" s="1">
        <v>2</v>
      </c>
      <c r="B18" s="2" t="s">
        <v>7</v>
      </c>
      <c r="C18" s="10" t="s">
        <v>14</v>
      </c>
      <c r="D18" s="2" t="s">
        <v>52</v>
      </c>
      <c r="E18" s="10" t="s">
        <v>25</v>
      </c>
      <c r="F18" s="2" t="s">
        <v>54</v>
      </c>
      <c r="G18" s="7">
        <f t="shared" si="14"/>
        <v>7155869.230769231</v>
      </c>
      <c r="H18" s="5">
        <f t="shared" si="1"/>
        <v>6687728.2530553555</v>
      </c>
      <c r="I18" s="5">
        <v>4651315</v>
      </c>
      <c r="J18" s="5">
        <f t="shared" si="2"/>
        <v>4347023.3644859809</v>
      </c>
      <c r="K18" s="5">
        <f t="shared" si="3"/>
        <v>304291.63551401906</v>
      </c>
      <c r="L18" s="13">
        <v>0.4</v>
      </c>
      <c r="M18" s="7">
        <f t="shared" si="4"/>
        <v>2862347.6923076925</v>
      </c>
      <c r="N18" s="7">
        <f t="shared" si="5"/>
        <v>1860526</v>
      </c>
      <c r="O18" s="13">
        <v>1</v>
      </c>
      <c r="P18" s="7">
        <f t="shared" si="6"/>
        <v>7155869.230769231</v>
      </c>
      <c r="Q18" s="7">
        <f t="shared" si="7"/>
        <v>4651315</v>
      </c>
    </row>
    <row r="19" spans="1:17" ht="57.6">
      <c r="A19" s="1">
        <v>2</v>
      </c>
      <c r="B19" s="2" t="s">
        <v>7</v>
      </c>
      <c r="C19" s="10" t="s">
        <v>14</v>
      </c>
      <c r="D19" s="2" t="s">
        <v>49</v>
      </c>
      <c r="E19" s="10" t="s">
        <v>26</v>
      </c>
      <c r="F19" s="2" t="s">
        <v>55</v>
      </c>
      <c r="G19" s="7">
        <f t="shared" si="14"/>
        <v>17998867.692307692</v>
      </c>
      <c r="H19" s="5">
        <f t="shared" si="1"/>
        <v>16821371.675053917</v>
      </c>
      <c r="I19" s="5">
        <v>11699264</v>
      </c>
      <c r="J19" s="5">
        <f t="shared" si="2"/>
        <v>10933891.588785047</v>
      </c>
      <c r="K19" s="5">
        <f t="shared" si="3"/>
        <v>765372.41121495329</v>
      </c>
      <c r="L19" s="13">
        <v>0.4</v>
      </c>
      <c r="M19" s="7">
        <f t="shared" si="4"/>
        <v>7199547.076923077</v>
      </c>
      <c r="N19" s="7">
        <f t="shared" si="5"/>
        <v>4679705.6000000006</v>
      </c>
      <c r="O19" s="13">
        <v>1</v>
      </c>
      <c r="P19" s="7">
        <f t="shared" si="6"/>
        <v>17998867.692307692</v>
      </c>
      <c r="Q19" s="7">
        <f t="shared" si="7"/>
        <v>11699264</v>
      </c>
    </row>
    <row r="20" spans="1:17" s="3" customFormat="1" ht="57.6">
      <c r="A20" s="3">
        <v>2</v>
      </c>
      <c r="B20" s="2" t="s">
        <v>7</v>
      </c>
      <c r="C20" s="10" t="s">
        <v>14</v>
      </c>
      <c r="D20" s="2" t="s">
        <v>49</v>
      </c>
      <c r="E20" s="10" t="s">
        <v>26</v>
      </c>
      <c r="F20" s="2" t="s">
        <v>56</v>
      </c>
      <c r="G20" s="7">
        <f t="shared" si="14"/>
        <v>7166923.076923077</v>
      </c>
      <c r="H20" s="5">
        <f t="shared" si="1"/>
        <v>6698058.9503953988</v>
      </c>
      <c r="I20" s="5">
        <v>4658500</v>
      </c>
      <c r="J20" s="5">
        <f t="shared" si="2"/>
        <v>4353738.3177570095</v>
      </c>
      <c r="K20" s="5">
        <f t="shared" si="3"/>
        <v>304761.68224299047</v>
      </c>
      <c r="L20" s="12">
        <v>0.4</v>
      </c>
      <c r="M20" s="7">
        <f t="shared" si="4"/>
        <v>2866769.230769231</v>
      </c>
      <c r="N20" s="7">
        <f t="shared" si="5"/>
        <v>1863400</v>
      </c>
      <c r="O20" s="12">
        <v>1</v>
      </c>
      <c r="P20" s="7">
        <f t="shared" si="6"/>
        <v>7166923.076923077</v>
      </c>
      <c r="Q20" s="7">
        <f t="shared" si="7"/>
        <v>4658500</v>
      </c>
    </row>
    <row r="21" spans="1:17" ht="43.2">
      <c r="A21" s="1">
        <v>4</v>
      </c>
      <c r="B21" s="2" t="s">
        <v>93</v>
      </c>
      <c r="C21" s="10" t="s">
        <v>15</v>
      </c>
      <c r="D21" s="2" t="s">
        <v>57</v>
      </c>
      <c r="E21" s="10" t="s">
        <v>27</v>
      </c>
      <c r="F21" s="2" t="s">
        <v>60</v>
      </c>
      <c r="G21" s="7">
        <f t="shared" si="14"/>
        <v>5004278.461538461</v>
      </c>
      <c r="H21" s="5">
        <f t="shared" si="1"/>
        <v>4676895.75844716</v>
      </c>
      <c r="I21" s="5">
        <v>3252781</v>
      </c>
      <c r="J21" s="5">
        <f t="shared" si="2"/>
        <v>3039982.242990654</v>
      </c>
      <c r="K21" s="5">
        <f t="shared" si="3"/>
        <v>212798.75700934604</v>
      </c>
      <c r="L21" s="13">
        <v>0</v>
      </c>
      <c r="M21" s="7">
        <f t="shared" si="4"/>
        <v>0</v>
      </c>
      <c r="N21" s="7">
        <f t="shared" si="5"/>
        <v>0</v>
      </c>
      <c r="O21" s="13">
        <v>0</v>
      </c>
      <c r="P21" s="7">
        <f t="shared" si="6"/>
        <v>0</v>
      </c>
      <c r="Q21" s="7">
        <f t="shared" si="7"/>
        <v>0</v>
      </c>
    </row>
    <row r="22" spans="1:17" ht="43.2">
      <c r="A22" s="1">
        <v>4</v>
      </c>
      <c r="B22" s="2" t="s">
        <v>93</v>
      </c>
      <c r="C22" s="10" t="s">
        <v>15</v>
      </c>
      <c r="D22" s="2" t="s">
        <v>57</v>
      </c>
      <c r="E22" s="10" t="s">
        <v>27</v>
      </c>
      <c r="F22" s="2" t="s">
        <v>58</v>
      </c>
      <c r="G22" s="7">
        <f t="shared" si="14"/>
        <v>5004278.461538461</v>
      </c>
      <c r="H22" s="5">
        <f t="shared" si="1"/>
        <v>4676895.75844716</v>
      </c>
      <c r="I22" s="5">
        <v>3252781</v>
      </c>
      <c r="J22" s="5">
        <f t="shared" si="2"/>
        <v>3039982.242990654</v>
      </c>
      <c r="K22" s="5">
        <f t="shared" si="3"/>
        <v>212798.75700934604</v>
      </c>
      <c r="L22" s="13">
        <v>0</v>
      </c>
      <c r="M22" s="7">
        <f t="shared" si="4"/>
        <v>0</v>
      </c>
      <c r="N22" s="7">
        <f t="shared" si="5"/>
        <v>0</v>
      </c>
      <c r="O22" s="13">
        <v>0</v>
      </c>
      <c r="P22" s="7">
        <f t="shared" si="6"/>
        <v>0</v>
      </c>
      <c r="Q22" s="7">
        <f t="shared" si="7"/>
        <v>0</v>
      </c>
    </row>
    <row r="23" spans="1:17" ht="72">
      <c r="A23" s="1">
        <v>4</v>
      </c>
      <c r="B23" s="2" t="s">
        <v>93</v>
      </c>
      <c r="C23" s="10" t="s">
        <v>15</v>
      </c>
      <c r="D23" s="2" t="s">
        <v>57</v>
      </c>
      <c r="E23" s="10" t="s">
        <v>27</v>
      </c>
      <c r="F23" s="2" t="s">
        <v>59</v>
      </c>
      <c r="G23" s="7">
        <f t="shared" si="14"/>
        <v>2502138.4615384615</v>
      </c>
      <c r="H23" s="5">
        <f t="shared" si="1"/>
        <v>2338447.1603163192</v>
      </c>
      <c r="I23" s="5">
        <v>1626390</v>
      </c>
      <c r="J23" s="5">
        <f t="shared" si="2"/>
        <v>1519990.6542056075</v>
      </c>
      <c r="K23" s="5">
        <f t="shared" si="3"/>
        <v>106399.34579439252</v>
      </c>
      <c r="L23" s="13">
        <v>0</v>
      </c>
      <c r="M23" s="7">
        <f t="shared" si="4"/>
        <v>0</v>
      </c>
      <c r="N23" s="7">
        <f t="shared" si="5"/>
        <v>0</v>
      </c>
      <c r="O23" s="13">
        <v>0</v>
      </c>
      <c r="P23" s="7">
        <f t="shared" si="6"/>
        <v>0</v>
      </c>
      <c r="Q23" s="7">
        <f t="shared" si="7"/>
        <v>0</v>
      </c>
    </row>
    <row r="24" spans="1:17" ht="72">
      <c r="A24" s="1">
        <v>4</v>
      </c>
      <c r="B24" s="2" t="s">
        <v>93</v>
      </c>
      <c r="C24" s="10" t="s">
        <v>15</v>
      </c>
      <c r="D24" s="2" t="s">
        <v>57</v>
      </c>
      <c r="E24" s="10" t="s">
        <v>28</v>
      </c>
      <c r="F24" s="2" t="s">
        <v>61</v>
      </c>
      <c r="G24" s="7">
        <f t="shared" si="14"/>
        <v>3621538.4615384615</v>
      </c>
      <c r="H24" s="5">
        <f t="shared" si="1"/>
        <v>3384615.3846153845</v>
      </c>
      <c r="I24" s="5">
        <v>2354000</v>
      </c>
      <c r="J24" s="5">
        <f t="shared" si="2"/>
        <v>2200000</v>
      </c>
      <c r="K24" s="5">
        <f t="shared" si="3"/>
        <v>154000</v>
      </c>
      <c r="L24" s="13">
        <v>0</v>
      </c>
      <c r="M24" s="7">
        <f t="shared" si="4"/>
        <v>0</v>
      </c>
      <c r="N24" s="7">
        <f t="shared" si="5"/>
        <v>0</v>
      </c>
      <c r="O24" s="13">
        <v>0</v>
      </c>
      <c r="P24" s="7">
        <f t="shared" si="6"/>
        <v>0</v>
      </c>
      <c r="Q24" s="7">
        <f t="shared" si="7"/>
        <v>0</v>
      </c>
    </row>
    <row r="25" spans="1:17" ht="72">
      <c r="A25" s="1">
        <v>4</v>
      </c>
      <c r="B25" s="2" t="s">
        <v>93</v>
      </c>
      <c r="C25" s="10" t="s">
        <v>15</v>
      </c>
      <c r="D25" s="2" t="s">
        <v>57</v>
      </c>
      <c r="E25" s="10" t="s">
        <v>28</v>
      </c>
      <c r="F25" s="2" t="s">
        <v>62</v>
      </c>
      <c r="G25" s="7">
        <f t="shared" si="14"/>
        <v>6518769.230769231</v>
      </c>
      <c r="H25" s="5">
        <f t="shared" si="1"/>
        <v>6092307.692307692</v>
      </c>
      <c r="I25" s="5">
        <v>4237200</v>
      </c>
      <c r="J25" s="5">
        <f t="shared" si="2"/>
        <v>3960000</v>
      </c>
      <c r="K25" s="5">
        <f t="shared" si="3"/>
        <v>277200</v>
      </c>
      <c r="L25" s="13">
        <v>0</v>
      </c>
      <c r="M25" s="7">
        <f t="shared" si="4"/>
        <v>0</v>
      </c>
      <c r="N25" s="7">
        <f t="shared" si="5"/>
        <v>0</v>
      </c>
      <c r="O25" s="13">
        <v>0</v>
      </c>
      <c r="P25" s="7">
        <f t="shared" si="6"/>
        <v>0</v>
      </c>
      <c r="Q25" s="7">
        <f t="shared" si="7"/>
        <v>0</v>
      </c>
    </row>
    <row r="26" spans="1:17" ht="72">
      <c r="A26" s="1">
        <v>4</v>
      </c>
      <c r="B26" s="2" t="s">
        <v>93</v>
      </c>
      <c r="C26" s="10" t="s">
        <v>15</v>
      </c>
      <c r="D26" s="2" t="s">
        <v>57</v>
      </c>
      <c r="E26" s="10" t="s">
        <v>28</v>
      </c>
      <c r="F26" s="2" t="s">
        <v>63</v>
      </c>
      <c r="G26" s="7">
        <f t="shared" ref="G26:G32" si="15">I26/0.65</f>
        <v>4345761.538461538</v>
      </c>
      <c r="H26" s="5">
        <f t="shared" si="1"/>
        <v>4061459.3817397552</v>
      </c>
      <c r="I26" s="5">
        <v>2824745</v>
      </c>
      <c r="J26" s="5">
        <f t="shared" si="2"/>
        <v>2639948.5981308408</v>
      </c>
      <c r="K26" s="5">
        <f t="shared" si="3"/>
        <v>184796.40186915919</v>
      </c>
      <c r="L26" s="13">
        <v>0</v>
      </c>
      <c r="M26" s="7">
        <f t="shared" si="4"/>
        <v>0</v>
      </c>
      <c r="N26" s="7">
        <f t="shared" si="5"/>
        <v>0</v>
      </c>
      <c r="O26" s="13">
        <v>0</v>
      </c>
      <c r="P26" s="7">
        <f t="shared" si="6"/>
        <v>0</v>
      </c>
      <c r="Q26" s="7">
        <f t="shared" si="7"/>
        <v>0</v>
      </c>
    </row>
    <row r="27" spans="1:17" ht="57.6">
      <c r="A27" s="1">
        <v>4</v>
      </c>
      <c r="B27" s="2" t="s">
        <v>94</v>
      </c>
      <c r="C27" s="10" t="s">
        <v>16</v>
      </c>
      <c r="D27" s="2" t="s">
        <v>64</v>
      </c>
      <c r="E27" s="10" t="s">
        <v>29</v>
      </c>
      <c r="F27" s="2" t="s">
        <v>63</v>
      </c>
      <c r="G27" s="7">
        <f t="shared" si="15"/>
        <v>4970316.923076923</v>
      </c>
      <c r="H27" s="5">
        <f t="shared" si="1"/>
        <v>4645156.0028756289</v>
      </c>
      <c r="I27" s="5">
        <v>3230706</v>
      </c>
      <c r="J27" s="5">
        <f t="shared" si="2"/>
        <v>3019351.4018691587</v>
      </c>
      <c r="K27" s="5">
        <f t="shared" si="3"/>
        <v>211354.59813084127</v>
      </c>
      <c r="L27" s="13">
        <v>0</v>
      </c>
      <c r="M27" s="7">
        <f t="shared" si="4"/>
        <v>0</v>
      </c>
      <c r="N27" s="7">
        <f t="shared" si="5"/>
        <v>0</v>
      </c>
      <c r="O27" s="13">
        <v>0</v>
      </c>
      <c r="P27" s="7">
        <f t="shared" si="6"/>
        <v>0</v>
      </c>
      <c r="Q27" s="7">
        <f t="shared" si="7"/>
        <v>0</v>
      </c>
    </row>
    <row r="28" spans="1:17" ht="57.6">
      <c r="A28" s="1">
        <v>4</v>
      </c>
      <c r="B28" s="2" t="s">
        <v>94</v>
      </c>
      <c r="C28" s="10" t="s">
        <v>16</v>
      </c>
      <c r="D28" s="2" t="s">
        <v>64</v>
      </c>
      <c r="E28" s="10" t="s">
        <v>29</v>
      </c>
      <c r="F28" s="2" t="s">
        <v>65</v>
      </c>
      <c r="G28" s="7">
        <f t="shared" si="15"/>
        <v>6065549.230769231</v>
      </c>
      <c r="H28" s="5">
        <f t="shared" si="1"/>
        <v>5668737.5988497483</v>
      </c>
      <c r="I28" s="5">
        <v>3942607</v>
      </c>
      <c r="J28" s="5">
        <f t="shared" si="2"/>
        <v>3684679.439252336</v>
      </c>
      <c r="K28" s="5">
        <f t="shared" si="3"/>
        <v>257927.56074766396</v>
      </c>
      <c r="L28" s="13">
        <v>0</v>
      </c>
      <c r="M28" s="7">
        <f t="shared" si="4"/>
        <v>0</v>
      </c>
      <c r="N28" s="7">
        <f t="shared" si="5"/>
        <v>0</v>
      </c>
      <c r="O28" s="13">
        <v>0</v>
      </c>
      <c r="P28" s="7">
        <f t="shared" si="6"/>
        <v>0</v>
      </c>
      <c r="Q28" s="7">
        <f t="shared" si="7"/>
        <v>0</v>
      </c>
    </row>
    <row r="29" spans="1:17" s="3" customFormat="1" ht="57.6">
      <c r="A29" s="3">
        <v>4</v>
      </c>
      <c r="B29" s="2" t="s">
        <v>94</v>
      </c>
      <c r="C29" s="10" t="s">
        <v>16</v>
      </c>
      <c r="D29" s="2" t="s">
        <v>64</v>
      </c>
      <c r="E29" s="10" t="s">
        <v>30</v>
      </c>
      <c r="F29" s="2" t="s">
        <v>66</v>
      </c>
      <c r="G29" s="7">
        <f t="shared" si="15"/>
        <v>6579912.307692307</v>
      </c>
      <c r="H29" s="5">
        <f t="shared" si="1"/>
        <v>6149450.7548526227</v>
      </c>
      <c r="I29" s="5">
        <v>4276943</v>
      </c>
      <c r="J29" s="5">
        <f t="shared" si="2"/>
        <v>3997142.9906542054</v>
      </c>
      <c r="K29" s="5">
        <f t="shared" si="3"/>
        <v>279800.00934579456</v>
      </c>
      <c r="L29" s="12">
        <v>0</v>
      </c>
      <c r="M29" s="7">
        <f t="shared" si="4"/>
        <v>0</v>
      </c>
      <c r="N29" s="7">
        <f t="shared" si="5"/>
        <v>0</v>
      </c>
      <c r="O29" s="12">
        <v>0</v>
      </c>
      <c r="P29" s="7">
        <f t="shared" si="6"/>
        <v>0</v>
      </c>
      <c r="Q29" s="7">
        <f t="shared" si="7"/>
        <v>0</v>
      </c>
    </row>
    <row r="30" spans="1:17" ht="57.6">
      <c r="A30" s="1">
        <v>4</v>
      </c>
      <c r="B30" s="2" t="s">
        <v>94</v>
      </c>
      <c r="C30" s="10" t="s">
        <v>16</v>
      </c>
      <c r="D30" s="2" t="s">
        <v>64</v>
      </c>
      <c r="E30" s="10" t="s">
        <v>30</v>
      </c>
      <c r="F30" s="2" t="s">
        <v>67</v>
      </c>
      <c r="G30" s="7">
        <f t="shared" si="15"/>
        <v>5600000</v>
      </c>
      <c r="H30" s="5">
        <f t="shared" si="1"/>
        <v>5233644.8598130839</v>
      </c>
      <c r="I30" s="5">
        <v>3640000</v>
      </c>
      <c r="J30" s="5">
        <f t="shared" si="2"/>
        <v>3401869.1588785043</v>
      </c>
      <c r="K30" s="5">
        <f t="shared" si="3"/>
        <v>238130.8411214957</v>
      </c>
      <c r="L30" s="13">
        <v>0</v>
      </c>
      <c r="M30" s="7">
        <f t="shared" si="4"/>
        <v>0</v>
      </c>
      <c r="N30" s="7">
        <f t="shared" si="5"/>
        <v>0</v>
      </c>
      <c r="O30" s="13">
        <v>0</v>
      </c>
      <c r="P30" s="7">
        <f t="shared" si="6"/>
        <v>0</v>
      </c>
      <c r="Q30" s="7">
        <f t="shared" si="7"/>
        <v>0</v>
      </c>
    </row>
    <row r="31" spans="1:17" ht="57.6">
      <c r="A31" s="1">
        <v>4</v>
      </c>
      <c r="B31" s="2" t="s">
        <v>94</v>
      </c>
      <c r="C31" s="10" t="s">
        <v>16</v>
      </c>
      <c r="D31" s="2" t="s">
        <v>64</v>
      </c>
      <c r="E31" s="10" t="s">
        <v>30</v>
      </c>
      <c r="F31" s="2" t="s">
        <v>68</v>
      </c>
      <c r="G31" s="7">
        <f t="shared" si="15"/>
        <v>2800000</v>
      </c>
      <c r="H31" s="5">
        <f t="shared" si="1"/>
        <v>2616822.4299065419</v>
      </c>
      <c r="I31" s="5">
        <f t="shared" ref="I31" si="16">9100000*0.2</f>
        <v>1820000</v>
      </c>
      <c r="J31" s="5">
        <f t="shared" si="2"/>
        <v>1700934.5794392521</v>
      </c>
      <c r="K31" s="5">
        <f t="shared" si="3"/>
        <v>119065.42056074785</v>
      </c>
      <c r="L31" s="13">
        <v>0</v>
      </c>
      <c r="M31" s="7">
        <f t="shared" si="4"/>
        <v>0</v>
      </c>
      <c r="N31" s="7">
        <f t="shared" si="5"/>
        <v>0</v>
      </c>
      <c r="O31" s="13">
        <v>0</v>
      </c>
      <c r="P31" s="7">
        <f t="shared" si="6"/>
        <v>0</v>
      </c>
      <c r="Q31" s="7">
        <f t="shared" si="7"/>
        <v>0</v>
      </c>
    </row>
    <row r="32" spans="1:17" ht="43.2">
      <c r="A32" s="1">
        <v>4</v>
      </c>
      <c r="B32" s="2" t="s">
        <v>8</v>
      </c>
      <c r="C32" s="10" t="s">
        <v>17</v>
      </c>
      <c r="D32" s="2" t="s">
        <v>69</v>
      </c>
      <c r="E32" s="10" t="s">
        <v>31</v>
      </c>
      <c r="F32" s="2" t="s">
        <v>70</v>
      </c>
      <c r="G32" s="7">
        <f t="shared" si="15"/>
        <v>28069692.307692308</v>
      </c>
      <c r="H32" s="5">
        <f t="shared" si="1"/>
        <v>26233357.296908699</v>
      </c>
      <c r="I32" s="5">
        <v>18245300</v>
      </c>
      <c r="J32" s="5">
        <f t="shared" si="2"/>
        <v>17051682.242990654</v>
      </c>
      <c r="K32" s="5">
        <f t="shared" si="3"/>
        <v>1193617.757009346</v>
      </c>
      <c r="L32" s="13">
        <v>0</v>
      </c>
      <c r="M32" s="7">
        <f t="shared" si="4"/>
        <v>0</v>
      </c>
      <c r="N32" s="7">
        <f t="shared" si="5"/>
        <v>0</v>
      </c>
      <c r="O32" s="13">
        <v>0</v>
      </c>
      <c r="P32" s="7">
        <f t="shared" si="6"/>
        <v>0</v>
      </c>
      <c r="Q32" s="7">
        <f t="shared" si="7"/>
        <v>0</v>
      </c>
    </row>
    <row r="33" spans="1:17" ht="43.2">
      <c r="A33" s="1">
        <v>4</v>
      </c>
      <c r="B33" s="2" t="s">
        <v>8</v>
      </c>
      <c r="C33" s="10" t="s">
        <v>17</v>
      </c>
      <c r="D33" s="2" t="s">
        <v>69</v>
      </c>
      <c r="E33" s="10" t="s">
        <v>31</v>
      </c>
      <c r="F33" s="2" t="s">
        <v>90</v>
      </c>
      <c r="G33" s="7">
        <f t="shared" ref="G33" si="17">I33/0.65</f>
        <v>6792461.538461538</v>
      </c>
      <c r="H33" s="5">
        <f t="shared" si="1"/>
        <v>6348094.8957584463</v>
      </c>
      <c r="I33" s="5">
        <v>4415100</v>
      </c>
      <c r="J33" s="5">
        <f t="shared" si="2"/>
        <v>4126261.6822429905</v>
      </c>
      <c r="K33" s="5">
        <f t="shared" si="3"/>
        <v>288838.31775700953</v>
      </c>
      <c r="L33" s="13">
        <v>0</v>
      </c>
      <c r="M33" s="7">
        <f t="shared" ref="M33" si="18">G33*L33</f>
        <v>0</v>
      </c>
      <c r="N33" s="7">
        <f t="shared" ref="N33" si="19">I33*L33</f>
        <v>0</v>
      </c>
      <c r="O33" s="13">
        <v>1</v>
      </c>
      <c r="P33" s="7">
        <f t="shared" ref="P33" si="20">G33*O33</f>
        <v>6792461.538461538</v>
      </c>
      <c r="Q33" s="7">
        <f t="shared" ref="Q33" si="21">I33*O33</f>
        <v>4415100</v>
      </c>
    </row>
    <row r="34" spans="1:17" ht="43.2">
      <c r="A34" s="1">
        <v>4</v>
      </c>
      <c r="B34" s="2" t="s">
        <v>8</v>
      </c>
      <c r="C34" s="10" t="s">
        <v>17</v>
      </c>
      <c r="D34" s="2" t="s">
        <v>69</v>
      </c>
      <c r="E34" s="10" t="s">
        <v>31</v>
      </c>
      <c r="F34" s="2" t="s">
        <v>71</v>
      </c>
      <c r="G34" s="7">
        <f t="shared" ref="G34:G47" si="22">I34/0.65</f>
        <v>11991032.307692308</v>
      </c>
      <c r="H34" s="5">
        <f t="shared" si="1"/>
        <v>11206572.250179727</v>
      </c>
      <c r="I34" s="5">
        <v>7794171</v>
      </c>
      <c r="J34" s="5">
        <f t="shared" si="2"/>
        <v>7284271.9626168218</v>
      </c>
      <c r="K34" s="5">
        <f t="shared" si="3"/>
        <v>509899.03738317825</v>
      </c>
      <c r="L34" s="13">
        <v>0</v>
      </c>
      <c r="M34" s="7">
        <f t="shared" si="4"/>
        <v>0</v>
      </c>
      <c r="N34" s="7">
        <f t="shared" si="5"/>
        <v>0</v>
      </c>
      <c r="O34" s="13">
        <v>0</v>
      </c>
      <c r="P34" s="7">
        <f t="shared" si="6"/>
        <v>0</v>
      </c>
      <c r="Q34" s="7">
        <f t="shared" si="7"/>
        <v>0</v>
      </c>
    </row>
    <row r="35" spans="1:17" s="3" customFormat="1" ht="43.2">
      <c r="A35" s="3">
        <v>4</v>
      </c>
      <c r="B35" s="2" t="s">
        <v>8</v>
      </c>
      <c r="C35" s="10" t="s">
        <v>17</v>
      </c>
      <c r="D35" s="2" t="s">
        <v>69</v>
      </c>
      <c r="E35" s="10" t="s">
        <v>31</v>
      </c>
      <c r="F35" s="2" t="s">
        <v>56</v>
      </c>
      <c r="G35" s="7">
        <f t="shared" ref="G35" si="23">I35/0.65</f>
        <v>4615384.615384615</v>
      </c>
      <c r="H35" s="5">
        <f t="shared" ref="H35" si="24">G35/1.07</f>
        <v>4313443.5657800138</v>
      </c>
      <c r="I35" s="5">
        <v>3000000</v>
      </c>
      <c r="J35" s="5">
        <f t="shared" ref="J35" si="25">I35/1.07</f>
        <v>2803738.3177570091</v>
      </c>
      <c r="K35" s="5">
        <f t="shared" ref="K35" si="26">I35-J35</f>
        <v>196261.68224299094</v>
      </c>
      <c r="L35" s="12">
        <v>0.4</v>
      </c>
      <c r="M35" s="7">
        <f t="shared" ref="M35" si="27">G35*L35</f>
        <v>1846153.846153846</v>
      </c>
      <c r="N35" s="7">
        <f t="shared" ref="N35" si="28">I35*L35</f>
        <v>1200000</v>
      </c>
      <c r="O35" s="12">
        <v>1</v>
      </c>
      <c r="P35" s="7">
        <f t="shared" ref="P35" si="29">G35*O35</f>
        <v>4615384.615384615</v>
      </c>
      <c r="Q35" s="7">
        <f t="shared" ref="Q35:Q36" si="30">I35*O35</f>
        <v>3000000</v>
      </c>
    </row>
    <row r="36" spans="1:17" s="3" customFormat="1" ht="43.2">
      <c r="A36" s="3">
        <v>4</v>
      </c>
      <c r="B36" s="2" t="s">
        <v>8</v>
      </c>
      <c r="C36" s="10" t="s">
        <v>17</v>
      </c>
      <c r="D36" s="2" t="s">
        <v>69</v>
      </c>
      <c r="E36" s="10" t="s">
        <v>31</v>
      </c>
      <c r="F36" s="2" t="s">
        <v>55</v>
      </c>
      <c r="G36" s="7">
        <f t="shared" ref="G36" si="31">I36/0.65</f>
        <v>6153846.153846154</v>
      </c>
      <c r="H36" s="5">
        <f t="shared" ref="H36" si="32">G36/1.07</f>
        <v>5751258.087706686</v>
      </c>
      <c r="I36" s="5">
        <v>4000000</v>
      </c>
      <c r="J36" s="5">
        <f t="shared" ref="J36" si="33">I36/1.07</f>
        <v>3738317.7570093456</v>
      </c>
      <c r="K36" s="5">
        <f t="shared" ref="K36" si="34">I36-J36</f>
        <v>261682.24299065443</v>
      </c>
      <c r="L36" s="12">
        <v>0.4</v>
      </c>
      <c r="M36" s="7">
        <f t="shared" ref="M36" si="35">G36*L36</f>
        <v>2461538.4615384615</v>
      </c>
      <c r="N36" s="7">
        <f t="shared" ref="N36" si="36">I36*L36</f>
        <v>1600000</v>
      </c>
      <c r="O36" s="12">
        <v>1</v>
      </c>
      <c r="P36" s="7">
        <f>G36*O36</f>
        <v>6153846.153846154</v>
      </c>
      <c r="Q36" s="7">
        <f t="shared" si="30"/>
        <v>4000000</v>
      </c>
    </row>
    <row r="37" spans="1:17" ht="43.2">
      <c r="A37" s="1">
        <v>5</v>
      </c>
      <c r="B37" s="2" t="s">
        <v>9</v>
      </c>
      <c r="C37" s="10" t="s">
        <v>18</v>
      </c>
      <c r="D37" s="2" t="s">
        <v>73</v>
      </c>
      <c r="E37" s="10" t="s">
        <v>32</v>
      </c>
      <c r="F37" s="2" t="s">
        <v>72</v>
      </c>
      <c r="G37" s="7">
        <f t="shared" si="22"/>
        <v>6930599.538461539</v>
      </c>
      <c r="H37" s="5">
        <f t="shared" si="1"/>
        <v>6477195.8303378867</v>
      </c>
      <c r="I37" s="5">
        <v>4504889.7</v>
      </c>
      <c r="J37" s="5">
        <f t="shared" si="2"/>
        <v>4210177.2897196263</v>
      </c>
      <c r="K37" s="5">
        <f t="shared" si="3"/>
        <v>294712.41028037388</v>
      </c>
      <c r="L37" s="13">
        <v>0</v>
      </c>
      <c r="M37" s="7">
        <f t="shared" si="4"/>
        <v>0</v>
      </c>
      <c r="N37" s="7">
        <f t="shared" si="5"/>
        <v>0</v>
      </c>
      <c r="O37" s="13">
        <v>0</v>
      </c>
      <c r="P37" s="7">
        <f t="shared" si="6"/>
        <v>0</v>
      </c>
      <c r="Q37" s="7">
        <f t="shared" si="7"/>
        <v>0</v>
      </c>
    </row>
    <row r="38" spans="1:17" ht="43.2">
      <c r="A38" s="1">
        <v>5</v>
      </c>
      <c r="B38" s="2" t="s">
        <v>9</v>
      </c>
      <c r="C38" s="10" t="s">
        <v>18</v>
      </c>
      <c r="D38" s="2" t="s">
        <v>73</v>
      </c>
      <c r="E38" s="10" t="s">
        <v>32</v>
      </c>
      <c r="F38" s="2" t="s">
        <v>89</v>
      </c>
      <c r="G38" s="7">
        <f t="shared" ref="G38:G42" si="37">I38/0.65</f>
        <v>13861199.076923078</v>
      </c>
      <c r="H38" s="5">
        <f t="shared" si="1"/>
        <v>12954391.660675773</v>
      </c>
      <c r="I38" s="5">
        <v>9009779.4000000004</v>
      </c>
      <c r="J38" s="5">
        <f t="shared" si="2"/>
        <v>8420354.5794392526</v>
      </c>
      <c r="K38" s="5">
        <f t="shared" si="3"/>
        <v>589424.82056074776</v>
      </c>
      <c r="L38" s="13">
        <v>1</v>
      </c>
      <c r="M38" s="7">
        <f t="shared" ref="M38:M42" si="38">G38*L38</f>
        <v>13861199.076923078</v>
      </c>
      <c r="N38" s="7">
        <f t="shared" ref="N38:N42" si="39">I38*L38</f>
        <v>9009779.4000000004</v>
      </c>
      <c r="O38" s="13">
        <v>0.4</v>
      </c>
      <c r="P38" s="7">
        <f t="shared" ref="P38:P42" si="40">G38*O38</f>
        <v>5544479.6307692314</v>
      </c>
      <c r="Q38" s="7">
        <f t="shared" ref="Q38:Q42" si="41">I38*O38</f>
        <v>3603911.7600000002</v>
      </c>
    </row>
    <row r="39" spans="1:17" ht="43.2">
      <c r="A39" s="1">
        <v>5</v>
      </c>
      <c r="B39" s="2" t="s">
        <v>9</v>
      </c>
      <c r="C39" s="10" t="s">
        <v>18</v>
      </c>
      <c r="D39" s="2" t="s">
        <v>73</v>
      </c>
      <c r="E39" s="10" t="s">
        <v>32</v>
      </c>
      <c r="F39" s="2" t="s">
        <v>90</v>
      </c>
      <c r="G39" s="7">
        <f t="shared" si="37"/>
        <v>10784276</v>
      </c>
      <c r="H39" s="5">
        <f t="shared" si="1"/>
        <v>10078762.616822429</v>
      </c>
      <c r="I39" s="5">
        <v>7009779.4000000004</v>
      </c>
      <c r="J39" s="5">
        <f t="shared" si="2"/>
        <v>6551195.7009345796</v>
      </c>
      <c r="K39" s="5">
        <f t="shared" si="3"/>
        <v>458583.69906542078</v>
      </c>
      <c r="L39" s="13">
        <v>0</v>
      </c>
      <c r="M39" s="7">
        <f t="shared" si="38"/>
        <v>0</v>
      </c>
      <c r="N39" s="7">
        <f t="shared" si="39"/>
        <v>0</v>
      </c>
      <c r="O39" s="13">
        <v>1</v>
      </c>
      <c r="P39" s="7">
        <f t="shared" si="40"/>
        <v>10784276</v>
      </c>
      <c r="Q39" s="7">
        <f t="shared" si="41"/>
        <v>7009779.4000000004</v>
      </c>
    </row>
    <row r="40" spans="1:17" ht="43.2">
      <c r="A40" s="1">
        <v>5</v>
      </c>
      <c r="B40" s="2" t="s">
        <v>9</v>
      </c>
      <c r="C40" s="10" t="s">
        <v>18</v>
      </c>
      <c r="D40" s="2" t="s">
        <v>73</v>
      </c>
      <c r="E40" s="10" t="s">
        <v>32</v>
      </c>
      <c r="F40" s="2" t="s">
        <v>63</v>
      </c>
      <c r="G40" s="7">
        <f t="shared" si="37"/>
        <v>10784276</v>
      </c>
      <c r="H40" s="5">
        <f t="shared" si="1"/>
        <v>10078762.616822429</v>
      </c>
      <c r="I40" s="5">
        <v>7009779.4000000004</v>
      </c>
      <c r="J40" s="5">
        <f t="shared" si="2"/>
        <v>6551195.7009345796</v>
      </c>
      <c r="K40" s="5">
        <f t="shared" si="3"/>
        <v>458583.69906542078</v>
      </c>
      <c r="L40" s="13">
        <v>0</v>
      </c>
      <c r="M40" s="7">
        <f t="shared" si="38"/>
        <v>0</v>
      </c>
      <c r="N40" s="7">
        <f t="shared" si="39"/>
        <v>0</v>
      </c>
      <c r="O40" s="13">
        <v>0</v>
      </c>
      <c r="P40" s="7">
        <f t="shared" si="40"/>
        <v>0</v>
      </c>
      <c r="Q40" s="7">
        <f t="shared" si="41"/>
        <v>0</v>
      </c>
    </row>
    <row r="41" spans="1:17" s="3" customFormat="1" ht="43.2">
      <c r="A41" s="3">
        <v>5</v>
      </c>
      <c r="B41" s="2" t="s">
        <v>9</v>
      </c>
      <c r="C41" s="10" t="s">
        <v>18</v>
      </c>
      <c r="D41" s="2" t="s">
        <v>73</v>
      </c>
      <c r="E41" s="10" t="s">
        <v>32</v>
      </c>
      <c r="F41" s="14" t="s">
        <v>86</v>
      </c>
      <c r="G41" s="7">
        <f t="shared" si="37"/>
        <v>13861199.076923078</v>
      </c>
      <c r="H41" s="5">
        <f t="shared" si="1"/>
        <v>12954391.660675773</v>
      </c>
      <c r="I41" s="5">
        <v>9009779.4000000004</v>
      </c>
      <c r="J41" s="5">
        <f t="shared" si="2"/>
        <v>8420354.5794392526</v>
      </c>
      <c r="K41" s="5">
        <f t="shared" si="3"/>
        <v>589424.82056074776</v>
      </c>
      <c r="L41" s="12">
        <v>0.4</v>
      </c>
      <c r="M41" s="7">
        <f t="shared" si="38"/>
        <v>5544479.6307692314</v>
      </c>
      <c r="N41" s="7">
        <f t="shared" si="39"/>
        <v>3603911.7600000002</v>
      </c>
      <c r="O41" s="12">
        <v>1</v>
      </c>
      <c r="P41" s="7">
        <f t="shared" si="40"/>
        <v>13861199.076923078</v>
      </c>
      <c r="Q41" s="7">
        <f t="shared" si="41"/>
        <v>9009779.4000000004</v>
      </c>
    </row>
    <row r="42" spans="1:17" s="3" customFormat="1" ht="43.2">
      <c r="A42" s="3">
        <v>5</v>
      </c>
      <c r="B42" s="15" t="s">
        <v>9</v>
      </c>
      <c r="C42" s="10" t="s">
        <v>18</v>
      </c>
      <c r="D42" s="15" t="s">
        <v>73</v>
      </c>
      <c r="E42" s="10" t="s">
        <v>32</v>
      </c>
      <c r="F42" s="2" t="s">
        <v>66</v>
      </c>
      <c r="G42" s="7">
        <f t="shared" si="37"/>
        <v>6930599.538461539</v>
      </c>
      <c r="H42" s="16">
        <f t="shared" si="1"/>
        <v>6477195.8303378867</v>
      </c>
      <c r="I42" s="16">
        <v>4504889.7</v>
      </c>
      <c r="J42" s="16">
        <f t="shared" si="2"/>
        <v>4210177.2897196263</v>
      </c>
      <c r="K42" s="16">
        <f t="shared" si="3"/>
        <v>294712.41028037388</v>
      </c>
      <c r="L42" s="12">
        <v>0</v>
      </c>
      <c r="M42" s="7">
        <f t="shared" si="38"/>
        <v>0</v>
      </c>
      <c r="N42" s="7">
        <f t="shared" si="39"/>
        <v>0</v>
      </c>
      <c r="O42" s="12">
        <v>0</v>
      </c>
      <c r="P42" s="7">
        <f t="shared" si="40"/>
        <v>0</v>
      </c>
      <c r="Q42" s="7">
        <f t="shared" si="41"/>
        <v>0</v>
      </c>
    </row>
    <row r="43" spans="1:17" s="3" customFormat="1" ht="43.2">
      <c r="A43" s="3">
        <v>5</v>
      </c>
      <c r="B43" s="15" t="s">
        <v>9</v>
      </c>
      <c r="C43" s="10" t="s">
        <v>18</v>
      </c>
      <c r="D43" s="15" t="s">
        <v>73</v>
      </c>
      <c r="E43" s="10" t="s">
        <v>32</v>
      </c>
      <c r="F43" s="2" t="s">
        <v>56</v>
      </c>
      <c r="G43" s="7">
        <f t="shared" ref="G43" si="42">I43/0.65</f>
        <v>6153846.153846154</v>
      </c>
      <c r="H43" s="16">
        <f t="shared" ref="H43" si="43">G43/1.07</f>
        <v>5751258.087706686</v>
      </c>
      <c r="I43" s="16">
        <v>4000000</v>
      </c>
      <c r="J43" s="16">
        <f t="shared" ref="J43" si="44">I43/1.07</f>
        <v>3738317.7570093456</v>
      </c>
      <c r="K43" s="16">
        <f t="shared" ref="K43" si="45">I43-J43</f>
        <v>261682.24299065443</v>
      </c>
      <c r="L43" s="12">
        <v>0.4</v>
      </c>
      <c r="M43" s="7">
        <f t="shared" ref="M43" si="46">G43*L43</f>
        <v>2461538.4615384615</v>
      </c>
      <c r="N43" s="7">
        <f t="shared" ref="N43" si="47">I43*L43</f>
        <v>1600000</v>
      </c>
      <c r="O43" s="12">
        <v>1</v>
      </c>
      <c r="P43" s="7">
        <f t="shared" ref="P43" si="48">G43*O43</f>
        <v>6153846.153846154</v>
      </c>
      <c r="Q43" s="7">
        <f t="shared" ref="Q43" si="49">I43*O43</f>
        <v>4000000</v>
      </c>
    </row>
    <row r="44" spans="1:17" ht="43.2">
      <c r="A44" s="1" t="s">
        <v>79</v>
      </c>
      <c r="B44" s="2" t="s">
        <v>95</v>
      </c>
      <c r="C44" s="10" t="s">
        <v>19</v>
      </c>
      <c r="D44" s="2" t="s">
        <v>74</v>
      </c>
      <c r="E44" s="10" t="s">
        <v>33</v>
      </c>
      <c r="F44" s="2" t="s">
        <v>76</v>
      </c>
      <c r="G44" s="7">
        <f t="shared" si="22"/>
        <v>7164581.538461538</v>
      </c>
      <c r="H44" s="5">
        <f t="shared" si="1"/>
        <v>6695870.5966930259</v>
      </c>
      <c r="I44" s="6">
        <v>4656978</v>
      </c>
      <c r="J44" s="5">
        <f t="shared" si="2"/>
        <v>4352315.8878504671</v>
      </c>
      <c r="K44" s="5">
        <f t="shared" si="3"/>
        <v>304662.11214953288</v>
      </c>
      <c r="L44" s="13">
        <v>0</v>
      </c>
      <c r="M44" s="7">
        <f t="shared" si="4"/>
        <v>0</v>
      </c>
      <c r="N44" s="7">
        <f t="shared" si="5"/>
        <v>0</v>
      </c>
      <c r="O44" s="13">
        <v>0</v>
      </c>
      <c r="P44" s="7">
        <f t="shared" si="6"/>
        <v>0</v>
      </c>
      <c r="Q44" s="7">
        <f t="shared" si="7"/>
        <v>0</v>
      </c>
    </row>
    <row r="45" spans="1:17" ht="43.2">
      <c r="A45" s="1" t="s">
        <v>79</v>
      </c>
      <c r="B45" s="2" t="s">
        <v>95</v>
      </c>
      <c r="C45" s="10" t="s">
        <v>19</v>
      </c>
      <c r="D45" s="2" t="s">
        <v>74</v>
      </c>
      <c r="E45" s="10" t="s">
        <v>33</v>
      </c>
      <c r="F45" s="2" t="s">
        <v>4</v>
      </c>
      <c r="G45" s="7">
        <f t="shared" si="22"/>
        <v>7407692.307692307</v>
      </c>
      <c r="H45" s="5">
        <f t="shared" si="1"/>
        <v>6923076.9230769221</v>
      </c>
      <c r="I45" s="6">
        <v>4815000</v>
      </c>
      <c r="J45" s="5">
        <f t="shared" si="2"/>
        <v>4500000</v>
      </c>
      <c r="K45" s="5">
        <f t="shared" si="3"/>
        <v>315000</v>
      </c>
      <c r="L45" s="13">
        <v>0</v>
      </c>
      <c r="M45" s="7">
        <f t="shared" si="4"/>
        <v>0</v>
      </c>
      <c r="N45" s="7">
        <f t="shared" si="5"/>
        <v>0</v>
      </c>
      <c r="O45" s="13">
        <v>0</v>
      </c>
      <c r="P45" s="7">
        <f t="shared" si="6"/>
        <v>0</v>
      </c>
      <c r="Q45" s="7">
        <f t="shared" si="7"/>
        <v>0</v>
      </c>
    </row>
    <row r="46" spans="1:17" ht="72">
      <c r="A46" s="1" t="s">
        <v>79</v>
      </c>
      <c r="B46" s="2" t="s">
        <v>95</v>
      </c>
      <c r="C46" s="10" t="s">
        <v>19</v>
      </c>
      <c r="D46" s="2" t="s">
        <v>75</v>
      </c>
      <c r="E46" s="10" t="s">
        <v>34</v>
      </c>
      <c r="F46" s="2" t="s">
        <v>77</v>
      </c>
      <c r="G46" s="7">
        <f t="shared" si="22"/>
        <v>2411612.3076923075</v>
      </c>
      <c r="H46" s="5">
        <f t="shared" si="1"/>
        <v>2253843.2782171099</v>
      </c>
      <c r="I46" s="6">
        <v>1567548</v>
      </c>
      <c r="J46" s="5">
        <f t="shared" si="2"/>
        <v>1464998.1308411213</v>
      </c>
      <c r="K46" s="5">
        <f t="shared" si="3"/>
        <v>102549.86915887869</v>
      </c>
      <c r="L46" s="13">
        <v>0</v>
      </c>
      <c r="M46" s="7">
        <f t="shared" si="4"/>
        <v>0</v>
      </c>
      <c r="N46" s="7">
        <f t="shared" si="5"/>
        <v>0</v>
      </c>
      <c r="O46" s="13">
        <v>0</v>
      </c>
      <c r="P46" s="7">
        <f t="shared" si="6"/>
        <v>0</v>
      </c>
      <c r="Q46" s="7">
        <f t="shared" si="7"/>
        <v>0</v>
      </c>
    </row>
    <row r="47" spans="1:17" ht="72">
      <c r="A47" s="1" t="s">
        <v>79</v>
      </c>
      <c r="B47" s="2" t="s">
        <v>95</v>
      </c>
      <c r="C47" s="10" t="s">
        <v>19</v>
      </c>
      <c r="D47" s="2" t="s">
        <v>75</v>
      </c>
      <c r="E47" s="10" t="s">
        <v>34</v>
      </c>
      <c r="F47" s="2" t="s">
        <v>76</v>
      </c>
      <c r="G47" s="7">
        <f t="shared" si="22"/>
        <v>2159764.6153846155</v>
      </c>
      <c r="H47" s="5">
        <f t="shared" si="1"/>
        <v>2018471.6031631918</v>
      </c>
      <c r="I47" s="6">
        <v>1403847</v>
      </c>
      <c r="J47" s="5">
        <f t="shared" si="2"/>
        <v>1312006.5420560746</v>
      </c>
      <c r="K47" s="5">
        <f t="shared" si="3"/>
        <v>91840.457943925401</v>
      </c>
      <c r="L47" s="13">
        <v>0</v>
      </c>
      <c r="M47" s="7">
        <f t="shared" si="4"/>
        <v>0</v>
      </c>
      <c r="N47" s="7">
        <f t="shared" si="5"/>
        <v>0</v>
      </c>
      <c r="O47" s="13">
        <v>0</v>
      </c>
      <c r="P47" s="7">
        <f t="shared" si="6"/>
        <v>0</v>
      </c>
      <c r="Q47" s="7">
        <f t="shared" si="7"/>
        <v>0</v>
      </c>
    </row>
  </sheetData>
  <autoFilter ref="A1:Q47" xr:uid="{00000000-0009-0000-0000-000002000000}"/>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d7d71be-d804-4cce-b5cf-91877bab496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C2230F84790FA49BB29F1EAD2C5226C" ma:contentTypeVersion="15" ma:contentTypeDescription="Crear nuevo documento." ma:contentTypeScope="" ma:versionID="4d2008305857693652c7b649d1a0bf96">
  <xsd:schema xmlns:xsd="http://www.w3.org/2001/XMLSchema" xmlns:xs="http://www.w3.org/2001/XMLSchema" xmlns:p="http://schemas.microsoft.com/office/2006/metadata/properties" xmlns:ns2="3d7d71be-d804-4cce-b5cf-91877bab4967" xmlns:ns3="bd995ded-17a8-4854-b221-4a75108c9739" targetNamespace="http://schemas.microsoft.com/office/2006/metadata/properties" ma:root="true" ma:fieldsID="7622280cc8a67b58a8e4a2bf983e3e39" ns2:_="" ns3:_="">
    <xsd:import namespace="3d7d71be-d804-4cce-b5cf-91877bab4967"/>
    <xsd:import namespace="bd995ded-17a8-4854-b221-4a75108c973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7d71be-d804-4cce-b5cf-91877bab49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cf8664a0-889a-491e-8570-6d1da828167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995ded-17a8-4854-b221-4a75108c9739"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DC44D0-4FA1-4FAD-9E83-585BE5787E2F}">
  <ds:schemaRefs>
    <ds:schemaRef ds:uri="http://schemas.microsoft.com/sharepoint/v3/contenttype/forms"/>
  </ds:schemaRefs>
</ds:datastoreItem>
</file>

<file path=customXml/itemProps2.xml><?xml version="1.0" encoding="utf-8"?>
<ds:datastoreItem xmlns:ds="http://schemas.openxmlformats.org/officeDocument/2006/customXml" ds:itemID="{ACE98D47-1143-4DB4-8332-BE81FC97626A}">
  <ds:schemaRefs>
    <ds:schemaRef ds:uri="http://www.w3.org/XML/1998/namespace"/>
    <ds:schemaRef ds:uri="http://schemas.microsoft.com/office/2006/documentManagement/types"/>
    <ds:schemaRef ds:uri="http://purl.org/dc/terms/"/>
    <ds:schemaRef ds:uri="bd995ded-17a8-4854-b221-4a75108c9739"/>
    <ds:schemaRef ds:uri="http://schemas.microsoft.com/office/2006/metadata/properties"/>
    <ds:schemaRef ds:uri="http://purl.org/dc/dcmitype/"/>
    <ds:schemaRef ds:uri="http://purl.org/dc/elements/1.1/"/>
    <ds:schemaRef ds:uri="http://schemas.microsoft.com/office/infopath/2007/PartnerControls"/>
    <ds:schemaRef ds:uri="http://schemas.openxmlformats.org/package/2006/metadata/core-properties"/>
    <ds:schemaRef ds:uri="3d7d71be-d804-4cce-b5cf-91877bab4967"/>
  </ds:schemaRefs>
</ds:datastoreItem>
</file>

<file path=customXml/itemProps3.xml><?xml version="1.0" encoding="utf-8"?>
<ds:datastoreItem xmlns:ds="http://schemas.openxmlformats.org/officeDocument/2006/customXml" ds:itemID="{8CAF0239-2422-4E08-8FD1-5966384E70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7d71be-d804-4cce-b5cf-91877bab4967"/>
    <ds:schemaRef ds:uri="bd995ded-17a8-4854-b221-4a75108c97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Tabla sintética I - indicadores</vt:lpstr>
      <vt:lpstr>Datos1</vt:lpstr>
      <vt:lpstr>Tabla sintética II - ámb. inter</vt:lpstr>
      <vt:lpstr>Datos2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Díaz Mori</dc:creator>
  <cp:lastModifiedBy>Diego Díaz Mori</cp:lastModifiedBy>
  <dcterms:created xsi:type="dcterms:W3CDTF">2021-04-12T17:45:15Z</dcterms:created>
  <dcterms:modified xsi:type="dcterms:W3CDTF">2022-08-22T06:42:30Z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0x0101004C2230F84790FA49BB29F1EAD2C5226C</vt:lpwstr>
  </property>
  <property fmtid="{D5CDD505-2E9C-101B-9397-08002B2CF9AE}" pid="3" name="MediaServiceImageTags">
    <vt:lpwstr/>
  </property>
</Properties>
</file>